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mc:AlternateContent xmlns:mc="http://schemas.openxmlformats.org/markup-compatibility/2006">
    <mc:Choice Requires="x15">
      <x15ac:absPath xmlns:x15ac="http://schemas.microsoft.com/office/spreadsheetml/2010/11/ac" url="C:\Users\Luděk\Documents\Zakázky\Dobříš_chodník_Žižkova\RZP_VV\"/>
    </mc:Choice>
  </mc:AlternateContent>
  <xr:revisionPtr revIDLastSave="0" documentId="13_ncr:1_{F87908A8-1E0F-4FD5-9375-D59A576BA09A}" xr6:coauthVersionLast="45" xr6:coauthVersionMax="45" xr10:uidLastSave="{00000000-0000-0000-0000-000000000000}"/>
  <bookViews>
    <workbookView xWindow="28680" yWindow="-120" windowWidth="29040" windowHeight="15840" xr2:uid="{00000000-000D-0000-FFFF-FFFF00000000}"/>
  </bookViews>
  <sheets>
    <sheet name="Rekapitulace stavby" sheetId="1" r:id="rId1"/>
    <sheet name="VOP k ceně díla" sheetId="5" r:id="rId2"/>
    <sheet name="SO 100 - Chodník + vjezdy" sheetId="2" r:id="rId3"/>
    <sheet name="VON - Vedlejší a ostatní ..." sheetId="3" r:id="rId4"/>
    <sheet name="Pokyny pro vyplnění" sheetId="4" r:id="rId5"/>
  </sheets>
  <definedNames>
    <definedName name="_xlnm._FilterDatabase" localSheetId="2" hidden="1">'SO 100 - Chodník + vjezdy'!$C$89:$K$521</definedName>
    <definedName name="_xlnm._FilterDatabase" localSheetId="3" hidden="1">'VON - Vedlejší a ostatní ...'!$C$83:$K$94</definedName>
    <definedName name="_xlnm.Print_Titles" localSheetId="0">'Rekapitulace stavby'!$52:$52</definedName>
    <definedName name="_xlnm.Print_Titles" localSheetId="2">'SO 100 - Chodník + vjezdy'!$89:$89</definedName>
    <definedName name="_xlnm.Print_Titles" localSheetId="3">'VON - Vedlejší a ostatní ...'!$83:$83</definedName>
    <definedName name="_xlnm.Print_Area" localSheetId="4">'Pokyny pro vyplnění'!$B$2:$K$71,'Pokyny pro vyplnění'!$B$74:$K$118,'Pokyny pro vyplnění'!$B$121:$K$161,'Pokyny pro vyplnění'!$B$164:$K$218</definedName>
    <definedName name="_xlnm.Print_Area" localSheetId="0">'Rekapitulace stavby'!$D$4:$AO$36,'Rekapitulace stavby'!$C$42:$AQ$57</definedName>
    <definedName name="_xlnm.Print_Area" localSheetId="2">'SO 100 - Chodník + vjezdy'!$C$4:$J$39,'SO 100 - Chodník + vjezdy'!$C$45:$J$71,'SO 100 - Chodník + vjezdy'!$C$77:$K$521</definedName>
    <definedName name="_xlnm.Print_Area" localSheetId="3">'VON - Vedlejší a ostatní ...'!$C$4:$J$39,'VON - Vedlejší a ostatní ...'!$C$45:$J$65,'VON - Vedlejší a ostatní ...'!$C$71:$K$94</definedName>
    <definedName name="_xlnm.Print_Area" localSheetId="1">'VOP k ceně díla'!$A$1:$F$29</definedName>
  </definedNames>
  <calcPr calcId="181029"/>
</workbook>
</file>

<file path=xl/calcChain.xml><?xml version="1.0" encoding="utf-8"?>
<calcChain xmlns="http://schemas.openxmlformats.org/spreadsheetml/2006/main">
  <c r="J37" i="3" l="1"/>
  <c r="J36" i="3"/>
  <c r="AY56" i="1"/>
  <c r="J35" i="3"/>
  <c r="AX56" i="1"/>
  <c r="BI94" i="3"/>
  <c r="BH94" i="3"/>
  <c r="BG94" i="3"/>
  <c r="BF94" i="3"/>
  <c r="T94" i="3"/>
  <c r="T93" i="3" s="1"/>
  <c r="R94" i="3"/>
  <c r="R93" i="3" s="1"/>
  <c r="P94" i="3"/>
  <c r="P93" i="3"/>
  <c r="BI92" i="3"/>
  <c r="BH92" i="3"/>
  <c r="BG92" i="3"/>
  <c r="BF92" i="3"/>
  <c r="T92" i="3"/>
  <c r="R92" i="3"/>
  <c r="P92" i="3"/>
  <c r="BI91" i="3"/>
  <c r="BH91" i="3"/>
  <c r="BG91" i="3"/>
  <c r="BF91" i="3"/>
  <c r="T91" i="3"/>
  <c r="R91" i="3"/>
  <c r="P91" i="3"/>
  <c r="BI89" i="3"/>
  <c r="BH89" i="3"/>
  <c r="BG89" i="3"/>
  <c r="BF89" i="3"/>
  <c r="T89" i="3"/>
  <c r="T88" i="3"/>
  <c r="R89" i="3"/>
  <c r="R88" i="3" s="1"/>
  <c r="P89" i="3"/>
  <c r="P88" i="3" s="1"/>
  <c r="BI87" i="3"/>
  <c r="BH87" i="3"/>
  <c r="BG87" i="3"/>
  <c r="BF87" i="3"/>
  <c r="T87" i="3"/>
  <c r="T86" i="3" s="1"/>
  <c r="R87" i="3"/>
  <c r="R86" i="3"/>
  <c r="P87" i="3"/>
  <c r="P86" i="3" s="1"/>
  <c r="J81" i="3"/>
  <c r="J80" i="3"/>
  <c r="F80" i="3"/>
  <c r="F78" i="3"/>
  <c r="E76" i="3"/>
  <c r="J55" i="3"/>
  <c r="J54" i="3"/>
  <c r="F54" i="3"/>
  <c r="F52" i="3"/>
  <c r="E50" i="3"/>
  <c r="J18" i="3"/>
  <c r="E18" i="3"/>
  <c r="F81" i="3"/>
  <c r="J17" i="3"/>
  <c r="J12" i="3"/>
  <c r="J78" i="3"/>
  <c r="E7" i="3"/>
  <c r="E74" i="3" s="1"/>
  <c r="J37" i="2"/>
  <c r="J36" i="2"/>
  <c r="AY55" i="1" s="1"/>
  <c r="J35" i="2"/>
  <c r="AX55" i="1"/>
  <c r="BI520" i="2"/>
  <c r="BH520" i="2"/>
  <c r="BG520" i="2"/>
  <c r="BF520" i="2"/>
  <c r="T520" i="2"/>
  <c r="R520" i="2"/>
  <c r="P520" i="2"/>
  <c r="BI519" i="2"/>
  <c r="BH519" i="2"/>
  <c r="BG519" i="2"/>
  <c r="BF519" i="2"/>
  <c r="T519" i="2"/>
  <c r="R519" i="2"/>
  <c r="P519" i="2"/>
  <c r="BI514" i="2"/>
  <c r="BH514" i="2"/>
  <c r="BG514" i="2"/>
  <c r="BF514" i="2"/>
  <c r="T514" i="2"/>
  <c r="R514" i="2"/>
  <c r="P514" i="2"/>
  <c r="BI509" i="2"/>
  <c r="BH509" i="2"/>
  <c r="BG509" i="2"/>
  <c r="BF509" i="2"/>
  <c r="T509" i="2"/>
  <c r="R509" i="2"/>
  <c r="P509" i="2"/>
  <c r="BI506" i="2"/>
  <c r="BH506" i="2"/>
  <c r="BG506" i="2"/>
  <c r="BF506" i="2"/>
  <c r="T506" i="2"/>
  <c r="T505" i="2" s="1"/>
  <c r="R506" i="2"/>
  <c r="R505" i="2"/>
  <c r="P506" i="2"/>
  <c r="P505" i="2"/>
  <c r="BI502" i="2"/>
  <c r="BH502" i="2"/>
  <c r="BG502" i="2"/>
  <c r="BF502" i="2"/>
  <c r="T502" i="2"/>
  <c r="R502" i="2"/>
  <c r="P502" i="2"/>
  <c r="BI497" i="2"/>
  <c r="BH497" i="2"/>
  <c r="BG497" i="2"/>
  <c r="BF497" i="2"/>
  <c r="T497" i="2"/>
  <c r="R497" i="2"/>
  <c r="P497" i="2"/>
  <c r="BI494" i="2"/>
  <c r="BH494" i="2"/>
  <c r="BG494" i="2"/>
  <c r="BF494" i="2"/>
  <c r="T494" i="2"/>
  <c r="R494" i="2"/>
  <c r="P494" i="2"/>
  <c r="BI487" i="2"/>
  <c r="BH487" i="2"/>
  <c r="BG487" i="2"/>
  <c r="BF487" i="2"/>
  <c r="T487" i="2"/>
  <c r="R487" i="2"/>
  <c r="P487" i="2"/>
  <c r="BI480" i="2"/>
  <c r="BH480" i="2"/>
  <c r="BG480" i="2"/>
  <c r="BF480" i="2"/>
  <c r="T480" i="2"/>
  <c r="R480" i="2"/>
  <c r="P480" i="2"/>
  <c r="BI477" i="2"/>
  <c r="BH477" i="2"/>
  <c r="BG477" i="2"/>
  <c r="BF477" i="2"/>
  <c r="T477" i="2"/>
  <c r="R477" i="2"/>
  <c r="P477" i="2"/>
  <c r="BI470" i="2"/>
  <c r="BH470" i="2"/>
  <c r="BG470" i="2"/>
  <c r="BF470" i="2"/>
  <c r="T470" i="2"/>
  <c r="R470" i="2"/>
  <c r="P470" i="2"/>
  <c r="BI467" i="2"/>
  <c r="BH467" i="2"/>
  <c r="BG467" i="2"/>
  <c r="BF467" i="2"/>
  <c r="T467" i="2"/>
  <c r="R467" i="2"/>
  <c r="P467" i="2"/>
  <c r="BI462" i="2"/>
  <c r="BH462" i="2"/>
  <c r="BG462" i="2"/>
  <c r="BF462" i="2"/>
  <c r="T462" i="2"/>
  <c r="R462" i="2"/>
  <c r="P462" i="2"/>
  <c r="BI459" i="2"/>
  <c r="BH459" i="2"/>
  <c r="BG459" i="2"/>
  <c r="BF459" i="2"/>
  <c r="T459" i="2"/>
  <c r="R459" i="2"/>
  <c r="P459" i="2"/>
  <c r="BI454" i="2"/>
  <c r="BH454" i="2"/>
  <c r="BG454" i="2"/>
  <c r="BF454" i="2"/>
  <c r="T454" i="2"/>
  <c r="R454" i="2"/>
  <c r="P454" i="2"/>
  <c r="BI451" i="2"/>
  <c r="BH451" i="2"/>
  <c r="BG451" i="2"/>
  <c r="BF451" i="2"/>
  <c r="T451" i="2"/>
  <c r="R451" i="2"/>
  <c r="P451" i="2"/>
  <c r="BI444" i="2"/>
  <c r="BH444" i="2"/>
  <c r="BG444" i="2"/>
  <c r="BF444" i="2"/>
  <c r="T444" i="2"/>
  <c r="R444" i="2"/>
  <c r="P444" i="2"/>
  <c r="BI441" i="2"/>
  <c r="BH441" i="2"/>
  <c r="BG441" i="2"/>
  <c r="BF441" i="2"/>
  <c r="T441" i="2"/>
  <c r="R441" i="2"/>
  <c r="P441" i="2"/>
  <c r="BI440" i="2"/>
  <c r="BH440" i="2"/>
  <c r="BG440" i="2"/>
  <c r="BF440" i="2"/>
  <c r="T440" i="2"/>
  <c r="R440" i="2"/>
  <c r="P440" i="2"/>
  <c r="BI439" i="2"/>
  <c r="BH439" i="2"/>
  <c r="BG439" i="2"/>
  <c r="BF439" i="2"/>
  <c r="T439" i="2"/>
  <c r="R439" i="2"/>
  <c r="P439" i="2"/>
  <c r="BI438" i="2"/>
  <c r="BH438" i="2"/>
  <c r="BG438" i="2"/>
  <c r="BF438" i="2"/>
  <c r="T438" i="2"/>
  <c r="R438" i="2"/>
  <c r="P438" i="2"/>
  <c r="BI432" i="2"/>
  <c r="BH432" i="2"/>
  <c r="BG432" i="2"/>
  <c r="BF432" i="2"/>
  <c r="T432" i="2"/>
  <c r="R432" i="2"/>
  <c r="P432" i="2"/>
  <c r="BI425" i="2"/>
  <c r="BH425" i="2"/>
  <c r="BG425" i="2"/>
  <c r="BF425" i="2"/>
  <c r="T425" i="2"/>
  <c r="R425" i="2"/>
  <c r="P425" i="2"/>
  <c r="BI418" i="2"/>
  <c r="BH418" i="2"/>
  <c r="BG418" i="2"/>
  <c r="BF418" i="2"/>
  <c r="T418" i="2"/>
  <c r="R418" i="2"/>
  <c r="P418" i="2"/>
  <c r="BI411" i="2"/>
  <c r="BH411" i="2"/>
  <c r="BG411" i="2"/>
  <c r="BF411" i="2"/>
  <c r="T411" i="2"/>
  <c r="R411" i="2"/>
  <c r="P411" i="2"/>
  <c r="BI404" i="2"/>
  <c r="BH404" i="2"/>
  <c r="BG404" i="2"/>
  <c r="BF404" i="2"/>
  <c r="T404" i="2"/>
  <c r="R404" i="2"/>
  <c r="P404" i="2"/>
  <c r="BI397" i="2"/>
  <c r="BH397" i="2"/>
  <c r="BG397" i="2"/>
  <c r="BF397" i="2"/>
  <c r="T397" i="2"/>
  <c r="R397" i="2"/>
  <c r="P397" i="2"/>
  <c r="BI390" i="2"/>
  <c r="BH390" i="2"/>
  <c r="BG390" i="2"/>
  <c r="BF390" i="2"/>
  <c r="T390" i="2"/>
  <c r="R390" i="2"/>
  <c r="P390" i="2"/>
  <c r="BI383" i="2"/>
  <c r="BH383" i="2"/>
  <c r="BG383" i="2"/>
  <c r="BF383" i="2"/>
  <c r="T383" i="2"/>
  <c r="R383" i="2"/>
  <c r="P383" i="2"/>
  <c r="BI376" i="2"/>
  <c r="BH376" i="2"/>
  <c r="BG376" i="2"/>
  <c r="BF376" i="2"/>
  <c r="T376" i="2"/>
  <c r="R376" i="2"/>
  <c r="P376" i="2"/>
  <c r="BI370" i="2"/>
  <c r="BH370" i="2"/>
  <c r="BG370" i="2"/>
  <c r="BF370" i="2"/>
  <c r="T370" i="2"/>
  <c r="R370" i="2"/>
  <c r="P370" i="2"/>
  <c r="BI368" i="2"/>
  <c r="BH368" i="2"/>
  <c r="BG368" i="2"/>
  <c r="BF368" i="2"/>
  <c r="T368" i="2"/>
  <c r="R368" i="2"/>
  <c r="P368" i="2"/>
  <c r="BI363" i="2"/>
  <c r="BH363" i="2"/>
  <c r="BG363" i="2"/>
  <c r="BF363" i="2"/>
  <c r="T363" i="2"/>
  <c r="R363" i="2"/>
  <c r="P363" i="2"/>
  <c r="BI361" i="2"/>
  <c r="BH361" i="2"/>
  <c r="BG361" i="2"/>
  <c r="BF361" i="2"/>
  <c r="T361" i="2"/>
  <c r="R361" i="2"/>
  <c r="P361" i="2"/>
  <c r="BI356" i="2"/>
  <c r="BH356" i="2"/>
  <c r="BG356" i="2"/>
  <c r="BF356" i="2"/>
  <c r="T356" i="2"/>
  <c r="R356" i="2"/>
  <c r="P356" i="2"/>
  <c r="BI354" i="2"/>
  <c r="BH354" i="2"/>
  <c r="BG354" i="2"/>
  <c r="BF354" i="2"/>
  <c r="T354" i="2"/>
  <c r="R354" i="2"/>
  <c r="P354" i="2"/>
  <c r="BI349" i="2"/>
  <c r="BH349" i="2"/>
  <c r="BG349" i="2"/>
  <c r="BF349" i="2"/>
  <c r="T349" i="2"/>
  <c r="R349" i="2"/>
  <c r="P349" i="2"/>
  <c r="BI343" i="2"/>
  <c r="BH343" i="2"/>
  <c r="BG343" i="2"/>
  <c r="BF343" i="2"/>
  <c r="T343" i="2"/>
  <c r="R343" i="2"/>
  <c r="P343" i="2"/>
  <c r="BI338" i="2"/>
  <c r="BH338" i="2"/>
  <c r="BG338" i="2"/>
  <c r="BF338" i="2"/>
  <c r="T338" i="2"/>
  <c r="R338" i="2"/>
  <c r="P338" i="2"/>
  <c r="BI333" i="2"/>
  <c r="BH333" i="2"/>
  <c r="BG333" i="2"/>
  <c r="BF333" i="2"/>
  <c r="T333" i="2"/>
  <c r="R333" i="2"/>
  <c r="P333" i="2"/>
  <c r="BI330" i="2"/>
  <c r="BH330" i="2"/>
  <c r="BG330" i="2"/>
  <c r="BF330" i="2"/>
  <c r="T330" i="2"/>
  <c r="R330" i="2"/>
  <c r="P330" i="2"/>
  <c r="BI327" i="2"/>
  <c r="BH327" i="2"/>
  <c r="BG327" i="2"/>
  <c r="BF327" i="2"/>
  <c r="T327" i="2"/>
  <c r="R327" i="2"/>
  <c r="P327" i="2"/>
  <c r="BI322" i="2"/>
  <c r="BH322" i="2"/>
  <c r="BG322" i="2"/>
  <c r="BF322" i="2"/>
  <c r="T322" i="2"/>
  <c r="R322" i="2"/>
  <c r="P322" i="2"/>
  <c r="BI315" i="2"/>
  <c r="BH315" i="2"/>
  <c r="BG315" i="2"/>
  <c r="BF315" i="2"/>
  <c r="T315" i="2"/>
  <c r="R315" i="2"/>
  <c r="P315" i="2"/>
  <c r="BI313" i="2"/>
  <c r="BH313" i="2"/>
  <c r="BG313" i="2"/>
  <c r="BF313" i="2"/>
  <c r="T313" i="2"/>
  <c r="R313" i="2"/>
  <c r="P313" i="2"/>
  <c r="BI310" i="2"/>
  <c r="BH310" i="2"/>
  <c r="BG310" i="2"/>
  <c r="BF310" i="2"/>
  <c r="T310" i="2"/>
  <c r="R310" i="2"/>
  <c r="P310" i="2"/>
  <c r="BI305" i="2"/>
  <c r="BH305" i="2"/>
  <c r="BG305" i="2"/>
  <c r="BF305" i="2"/>
  <c r="T305" i="2"/>
  <c r="R305" i="2"/>
  <c r="P305" i="2"/>
  <c r="BI295" i="2"/>
  <c r="BH295" i="2"/>
  <c r="BG295" i="2"/>
  <c r="BF295" i="2"/>
  <c r="T295" i="2"/>
  <c r="R295" i="2"/>
  <c r="P295" i="2"/>
  <c r="BI288" i="2"/>
  <c r="BH288" i="2"/>
  <c r="BG288" i="2"/>
  <c r="BF288" i="2"/>
  <c r="T288" i="2"/>
  <c r="R288" i="2"/>
  <c r="P288" i="2"/>
  <c r="BI281" i="2"/>
  <c r="BH281" i="2"/>
  <c r="BG281" i="2"/>
  <c r="BF281" i="2"/>
  <c r="T281" i="2"/>
  <c r="R281" i="2"/>
  <c r="P281" i="2"/>
  <c r="BI275" i="2"/>
  <c r="BH275" i="2"/>
  <c r="BG275" i="2"/>
  <c r="BF275" i="2"/>
  <c r="T275" i="2"/>
  <c r="R275" i="2"/>
  <c r="P275" i="2"/>
  <c r="BI269" i="2"/>
  <c r="BH269" i="2"/>
  <c r="BG269" i="2"/>
  <c r="BF269" i="2"/>
  <c r="T269" i="2"/>
  <c r="R269" i="2"/>
  <c r="P269" i="2"/>
  <c r="BI264" i="2"/>
  <c r="BH264" i="2"/>
  <c r="BG264" i="2"/>
  <c r="BF264" i="2"/>
  <c r="T264" i="2"/>
  <c r="R264" i="2"/>
  <c r="P264" i="2"/>
  <c r="BI254" i="2"/>
  <c r="BH254" i="2"/>
  <c r="BG254" i="2"/>
  <c r="BF254" i="2"/>
  <c r="T254" i="2"/>
  <c r="R254" i="2"/>
  <c r="P254" i="2"/>
  <c r="BI247" i="2"/>
  <c r="BH247" i="2"/>
  <c r="BG247" i="2"/>
  <c r="BF247" i="2"/>
  <c r="T247" i="2"/>
  <c r="R247" i="2"/>
  <c r="P247" i="2"/>
  <c r="BI241" i="2"/>
  <c r="BH241" i="2"/>
  <c r="BG241" i="2"/>
  <c r="BF241" i="2"/>
  <c r="T241" i="2"/>
  <c r="R241" i="2"/>
  <c r="P241" i="2"/>
  <c r="BI232" i="2"/>
  <c r="BH232" i="2"/>
  <c r="BG232" i="2"/>
  <c r="BF232" i="2"/>
  <c r="T232" i="2"/>
  <c r="R232" i="2"/>
  <c r="P232" i="2"/>
  <c r="BI225" i="2"/>
  <c r="BH225" i="2"/>
  <c r="BG225" i="2"/>
  <c r="BF225" i="2"/>
  <c r="T225" i="2"/>
  <c r="T224" i="2"/>
  <c r="R225" i="2"/>
  <c r="R224" i="2"/>
  <c r="P225" i="2"/>
  <c r="P224" i="2" s="1"/>
  <c r="BI218" i="2"/>
  <c r="BH218" i="2"/>
  <c r="BG218" i="2"/>
  <c r="BF218" i="2"/>
  <c r="T218" i="2"/>
  <c r="R218" i="2"/>
  <c r="P218" i="2"/>
  <c r="BI212" i="2"/>
  <c r="BH212" i="2"/>
  <c r="BG212" i="2"/>
  <c r="BF212" i="2"/>
  <c r="T212" i="2"/>
  <c r="R212" i="2"/>
  <c r="P212" i="2"/>
  <c r="BI206" i="2"/>
  <c r="BH206" i="2"/>
  <c r="BG206" i="2"/>
  <c r="BF206" i="2"/>
  <c r="T206" i="2"/>
  <c r="R206" i="2"/>
  <c r="P206" i="2"/>
  <c r="BI192" i="2"/>
  <c r="BH192" i="2"/>
  <c r="BG192" i="2"/>
  <c r="BF192" i="2"/>
  <c r="T192" i="2"/>
  <c r="R192" i="2"/>
  <c r="P192" i="2"/>
  <c r="BI186" i="2"/>
  <c r="BH186" i="2"/>
  <c r="BG186" i="2"/>
  <c r="BF186" i="2"/>
  <c r="T186" i="2"/>
  <c r="R186" i="2"/>
  <c r="P186" i="2"/>
  <c r="BI183" i="2"/>
  <c r="BH183" i="2"/>
  <c r="BG183" i="2"/>
  <c r="BF183" i="2"/>
  <c r="T183" i="2"/>
  <c r="R183" i="2"/>
  <c r="P183" i="2"/>
  <c r="BI170" i="2"/>
  <c r="BH170" i="2"/>
  <c r="BG170" i="2"/>
  <c r="BF170" i="2"/>
  <c r="T170" i="2"/>
  <c r="R170" i="2"/>
  <c r="P170" i="2"/>
  <c r="BI164" i="2"/>
  <c r="BH164" i="2"/>
  <c r="BG164" i="2"/>
  <c r="BF164" i="2"/>
  <c r="T164" i="2"/>
  <c r="R164" i="2"/>
  <c r="P164" i="2"/>
  <c r="BI158" i="2"/>
  <c r="BH158" i="2"/>
  <c r="BG158" i="2"/>
  <c r="BF158" i="2"/>
  <c r="T158" i="2"/>
  <c r="R158" i="2"/>
  <c r="P158" i="2"/>
  <c r="BI146" i="2"/>
  <c r="BH146" i="2"/>
  <c r="BG146" i="2"/>
  <c r="BF146" i="2"/>
  <c r="T146" i="2"/>
  <c r="R146" i="2"/>
  <c r="P146" i="2"/>
  <c r="BI141" i="2"/>
  <c r="BH141" i="2"/>
  <c r="BG141" i="2"/>
  <c r="BF141" i="2"/>
  <c r="T141" i="2"/>
  <c r="R141" i="2"/>
  <c r="P141" i="2"/>
  <c r="BI136" i="2"/>
  <c r="BH136" i="2"/>
  <c r="BG136" i="2"/>
  <c r="BF136" i="2"/>
  <c r="T136" i="2"/>
  <c r="R136" i="2"/>
  <c r="P136" i="2"/>
  <c r="BI129" i="2"/>
  <c r="BH129" i="2"/>
  <c r="BG129" i="2"/>
  <c r="BF129" i="2"/>
  <c r="T129" i="2"/>
  <c r="R129" i="2"/>
  <c r="P129" i="2"/>
  <c r="BI124" i="2"/>
  <c r="BH124" i="2"/>
  <c r="BG124" i="2"/>
  <c r="BF124" i="2"/>
  <c r="T124" i="2"/>
  <c r="R124" i="2"/>
  <c r="P124" i="2"/>
  <c r="BI118" i="2"/>
  <c r="BH118" i="2"/>
  <c r="BG118" i="2"/>
  <c r="BF118" i="2"/>
  <c r="T118" i="2"/>
  <c r="R118" i="2"/>
  <c r="P118" i="2"/>
  <c r="BI113" i="2"/>
  <c r="BH113" i="2"/>
  <c r="BG113" i="2"/>
  <c r="BF113" i="2"/>
  <c r="T113" i="2"/>
  <c r="R113" i="2"/>
  <c r="P113" i="2"/>
  <c r="BI108" i="2"/>
  <c r="BH108" i="2"/>
  <c r="BG108" i="2"/>
  <c r="BF108" i="2"/>
  <c r="T108" i="2"/>
  <c r="R108" i="2"/>
  <c r="P108" i="2"/>
  <c r="BI103" i="2"/>
  <c r="BH103" i="2"/>
  <c r="BG103" i="2"/>
  <c r="BF103" i="2"/>
  <c r="T103" i="2"/>
  <c r="R103" i="2"/>
  <c r="P103" i="2"/>
  <c r="BI98" i="2"/>
  <c r="BH98" i="2"/>
  <c r="BG98" i="2"/>
  <c r="BF98" i="2"/>
  <c r="T98" i="2"/>
  <c r="R98" i="2"/>
  <c r="P98" i="2"/>
  <c r="BI93" i="2"/>
  <c r="BH93" i="2"/>
  <c r="BG93" i="2"/>
  <c r="BF93" i="2"/>
  <c r="T93" i="2"/>
  <c r="R93" i="2"/>
  <c r="P93" i="2"/>
  <c r="J87" i="2"/>
  <c r="J86" i="2"/>
  <c r="F86" i="2"/>
  <c r="F84" i="2"/>
  <c r="E82" i="2"/>
  <c r="J55" i="2"/>
  <c r="J54" i="2"/>
  <c r="F54" i="2"/>
  <c r="F52" i="2"/>
  <c r="E50" i="2"/>
  <c r="J18" i="2"/>
  <c r="E18" i="2"/>
  <c r="F55" i="2" s="1"/>
  <c r="J17" i="2"/>
  <c r="J12" i="2"/>
  <c r="J84" i="2" s="1"/>
  <c r="E7" i="2"/>
  <c r="E80" i="2" s="1"/>
  <c r="L50" i="1"/>
  <c r="AM50" i="1"/>
  <c r="AM49" i="1"/>
  <c r="L49" i="1"/>
  <c r="AM47" i="1"/>
  <c r="L47" i="1"/>
  <c r="L45" i="1"/>
  <c r="L44" i="1"/>
  <c r="BK269" i="2"/>
  <c r="J480" i="2"/>
  <c r="BK333" i="2"/>
  <c r="J509" i="2"/>
  <c r="J232" i="2"/>
  <c r="J310" i="2"/>
  <c r="J467" i="2"/>
  <c r="BK241" i="2"/>
  <c r="J502" i="2"/>
  <c r="BK343" i="2"/>
  <c r="J225" i="2"/>
  <c r="BK113" i="2"/>
  <c r="BK146" i="2"/>
  <c r="J397" i="2"/>
  <c r="J113" i="2"/>
  <c r="BK487" i="2"/>
  <c r="BK281" i="2"/>
  <c r="BK305" i="2"/>
  <c r="BK361" i="2"/>
  <c r="BK183" i="2"/>
  <c r="J444" i="2"/>
  <c r="J322" i="2"/>
  <c r="BK425" i="2"/>
  <c r="BK206" i="2"/>
  <c r="BK141" i="2"/>
  <c r="BK462" i="2"/>
  <c r="J218" i="2"/>
  <c r="J519" i="2"/>
  <c r="BK349" i="2"/>
  <c r="J330" i="2"/>
  <c r="BK494" i="2"/>
  <c r="BK327" i="2"/>
  <c r="J87" i="3"/>
  <c r="BK288" i="2"/>
  <c r="J91" i="3"/>
  <c r="BK390" i="2"/>
  <c r="BK467" i="2"/>
  <c r="J363" i="2"/>
  <c r="J158" i="2"/>
  <c r="J441" i="2"/>
  <c r="BK295" i="2"/>
  <c r="J212" i="2"/>
  <c r="J333" i="2"/>
  <c r="F37" i="3"/>
  <c r="F36" i="3"/>
  <c r="J254" i="2"/>
  <c r="J183" i="2"/>
  <c r="J438" i="2"/>
  <c r="BK247" i="2"/>
  <c r="J383" i="2"/>
  <c r="J124" i="2"/>
  <c r="BK89" i="3"/>
  <c r="J439" i="2"/>
  <c r="J34" i="3"/>
  <c r="J349" i="2"/>
  <c r="BK103" i="2"/>
  <c r="J425" i="2"/>
  <c r="BK225" i="2"/>
  <c r="BK404" i="2"/>
  <c r="J459" i="2"/>
  <c r="BK477" i="2"/>
  <c r="J269" i="2"/>
  <c r="J514" i="2"/>
  <c r="BK376" i="2"/>
  <c r="J241" i="2"/>
  <c r="BK519" i="2"/>
  <c r="J418" i="2"/>
  <c r="BK438" i="2"/>
  <c r="J247" i="2"/>
  <c r="BK87" i="3"/>
  <c r="J313" i="2"/>
  <c r="J361" i="2"/>
  <c r="J129" i="2"/>
  <c r="J451" i="2"/>
  <c r="J192" i="2"/>
  <c r="J497" i="2"/>
  <c r="BK124" i="2"/>
  <c r="BK264" i="2"/>
  <c r="J305" i="2"/>
  <c r="J103" i="2"/>
  <c r="J338" i="2"/>
  <c r="J146" i="2"/>
  <c r="J470" i="2"/>
  <c r="J295" i="2"/>
  <c r="BK368" i="2"/>
  <c r="J164" i="2"/>
  <c r="J454" i="2"/>
  <c r="BK136" i="2"/>
  <c r="J356" i="2"/>
  <c r="J92" i="3"/>
  <c r="BK441" i="2"/>
  <c r="J288" i="2"/>
  <c r="BK322" i="2"/>
  <c r="J118" i="2"/>
  <c r="J494" i="2"/>
  <c r="AS54" i="1"/>
  <c r="BK418" i="2"/>
  <c r="J108" i="2"/>
  <c r="J136" i="2"/>
  <c r="BK354" i="2"/>
  <c r="J520" i="2"/>
  <c r="BK480" i="2"/>
  <c r="J98" i="2"/>
  <c r="BK218" i="2"/>
  <c r="J477" i="2"/>
  <c r="BK254" i="2"/>
  <c r="J390" i="2"/>
  <c r="J94" i="3"/>
  <c r="BK444" i="2"/>
  <c r="BK98" i="2"/>
  <c r="J315" i="2"/>
  <c r="J411" i="2"/>
  <c r="J186" i="2"/>
  <c r="BK440" i="2"/>
  <c r="F34" i="3"/>
  <c r="BK186" i="2"/>
  <c r="J275" i="2"/>
  <c r="J93" i="2"/>
  <c r="BK497" i="2"/>
  <c r="BK356" i="2"/>
  <c r="BK118" i="2"/>
  <c r="BK470" i="2"/>
  <c r="BK93" i="2"/>
  <c r="J368" i="2"/>
  <c r="BK92" i="3"/>
  <c r="BK383" i="2"/>
  <c r="J327" i="2"/>
  <c r="J432" i="2"/>
  <c r="J487" i="2"/>
  <c r="BK310" i="2"/>
  <c r="BK91" i="3"/>
  <c r="J440" i="2"/>
  <c r="J141" i="2"/>
  <c r="BK275" i="2"/>
  <c r="J206" i="2"/>
  <c r="BK432" i="2"/>
  <c r="BK315" i="2"/>
  <c r="BK397" i="2"/>
  <c r="BK192" i="2"/>
  <c r="BK158" i="2"/>
  <c r="BK363" i="2"/>
  <c r="BK170" i="2"/>
  <c r="BK509" i="2"/>
  <c r="BK439" i="2"/>
  <c r="J264" i="2"/>
  <c r="BK454" i="2"/>
  <c r="BK212" i="2"/>
  <c r="BK520" i="2"/>
  <c r="BK459" i="2"/>
  <c r="BK232" i="2"/>
  <c r="BK514" i="2"/>
  <c r="J354" i="2"/>
  <c r="J89" i="3"/>
  <c r="J370" i="2"/>
  <c r="J343" i="2"/>
  <c r="BK164" i="2"/>
  <c r="F35" i="3"/>
  <c r="BK411" i="2"/>
  <c r="BK502" i="2"/>
  <c r="BK338" i="2"/>
  <c r="BK313" i="2"/>
  <c r="BK129" i="2"/>
  <c r="BK451" i="2"/>
  <c r="BK108" i="2"/>
  <c r="BK370" i="2"/>
  <c r="J462" i="2"/>
  <c r="J170" i="2"/>
  <c r="BK506" i="2"/>
  <c r="BK330" i="2"/>
  <c r="J506" i="2"/>
  <c r="BK94" i="3"/>
  <c r="J376" i="2"/>
  <c r="J404" i="2"/>
  <c r="J281" i="2"/>
  <c r="T508" i="2" l="1"/>
  <c r="T507" i="2"/>
  <c r="P90" i="3"/>
  <c r="P85" i="3"/>
  <c r="P84" i="3"/>
  <c r="AU56" i="1"/>
  <c r="R90" i="3"/>
  <c r="R85" i="3"/>
  <c r="R84" i="3"/>
  <c r="T90" i="3"/>
  <c r="T85" i="3"/>
  <c r="T84" i="3"/>
  <c r="P205" i="2"/>
  <c r="P453" i="2"/>
  <c r="BK205" i="2"/>
  <c r="J205" i="2"/>
  <c r="J62" i="2"/>
  <c r="T348" i="2"/>
  <c r="BK453" i="2"/>
  <c r="J453" i="2"/>
  <c r="J67" i="2"/>
  <c r="BK90" i="3"/>
  <c r="J90" i="3"/>
  <c r="J63" i="3"/>
  <c r="R92" i="2"/>
  <c r="BK508" i="2"/>
  <c r="BK507" i="2"/>
  <c r="J507" i="2"/>
  <c r="J69" i="2"/>
  <c r="T92" i="2"/>
  <c r="R508" i="2"/>
  <c r="R507" i="2"/>
  <c r="BK92" i="2"/>
  <c r="J92" i="2" s="1"/>
  <c r="J61" i="2" s="1"/>
  <c r="T205" i="2"/>
  <c r="P508" i="2"/>
  <c r="P507" i="2"/>
  <c r="P92" i="2"/>
  <c r="R453" i="2"/>
  <c r="R205" i="2"/>
  <c r="BK231" i="2"/>
  <c r="J231" i="2" s="1"/>
  <c r="J64" i="2" s="1"/>
  <c r="P231" i="2"/>
  <c r="R231" i="2"/>
  <c r="T231" i="2"/>
  <c r="BK332" i="2"/>
  <c r="J332" i="2" s="1"/>
  <c r="J65" i="2" s="1"/>
  <c r="P332" i="2"/>
  <c r="R332" i="2"/>
  <c r="T332" i="2"/>
  <c r="P348" i="2"/>
  <c r="R348" i="2"/>
  <c r="BK348" i="2"/>
  <c r="J348" i="2"/>
  <c r="J66" i="2" s="1"/>
  <c r="T453" i="2"/>
  <c r="BE103" i="2"/>
  <c r="BE170" i="2"/>
  <c r="BE186" i="2"/>
  <c r="BE206" i="2"/>
  <c r="BE218" i="2"/>
  <c r="BE330" i="2"/>
  <c r="BE333" i="2"/>
  <c r="BE390" i="2"/>
  <c r="BE418" i="2"/>
  <c r="BE451" i="2"/>
  <c r="BE480" i="2"/>
  <c r="BE494" i="2"/>
  <c r="BA56" i="1"/>
  <c r="F87" i="2"/>
  <c r="BE241" i="2"/>
  <c r="BE310" i="2"/>
  <c r="BE322" i="2"/>
  <c r="BE327" i="2"/>
  <c r="BE356" i="2"/>
  <c r="BE363" i="2"/>
  <c r="BE397" i="2"/>
  <c r="BE462" i="2"/>
  <c r="BE477" i="2"/>
  <c r="BE87" i="3"/>
  <c r="BE89" i="3"/>
  <c r="BE91" i="3"/>
  <c r="BE92" i="3"/>
  <c r="BE94" i="3"/>
  <c r="BC56" i="1"/>
  <c r="BE254" i="2"/>
  <c r="BE361" i="2"/>
  <c r="BE439" i="2"/>
  <c r="BE444" i="2"/>
  <c r="BE459" i="2"/>
  <c r="BE497" i="2"/>
  <c r="BE506" i="2"/>
  <c r="E48" i="3"/>
  <c r="J52" i="3"/>
  <c r="F55" i="3"/>
  <c r="BE113" i="2"/>
  <c r="BE118" i="2"/>
  <c r="BE164" i="2"/>
  <c r="BE264" i="2"/>
  <c r="BE305" i="2"/>
  <c r="BE315" i="2"/>
  <c r="BE368" i="2"/>
  <c r="BE487" i="2"/>
  <c r="BE514" i="2"/>
  <c r="BE520" i="2"/>
  <c r="E48" i="2"/>
  <c r="BE146" i="2"/>
  <c r="BE354" i="2"/>
  <c r="BE411" i="2"/>
  <c r="BE432" i="2"/>
  <c r="J52" i="2"/>
  <c r="BE192" i="2"/>
  <c r="BE212" i="2"/>
  <c r="BE383" i="2"/>
  <c r="BE440" i="2"/>
  <c r="BE502" i="2"/>
  <c r="BE519" i="2"/>
  <c r="BE129" i="2"/>
  <c r="BE136" i="2"/>
  <c r="BE183" i="2"/>
  <c r="BE247" i="2"/>
  <c r="BE281" i="2"/>
  <c r="BE295" i="2"/>
  <c r="BE404" i="2"/>
  <c r="BE425" i="2"/>
  <c r="BK505" i="2"/>
  <c r="J505" i="2" s="1"/>
  <c r="J68" i="2" s="1"/>
  <c r="BE124" i="2"/>
  <c r="BE225" i="2"/>
  <c r="BE269" i="2"/>
  <c r="BE275" i="2"/>
  <c r="BE470" i="2"/>
  <c r="BK224" i="2"/>
  <c r="J224" i="2"/>
  <c r="J63" i="2" s="1"/>
  <c r="AW56" i="1"/>
  <c r="BB56" i="1"/>
  <c r="BK93" i="3"/>
  <c r="J93" i="3"/>
  <c r="J64" i="3"/>
  <c r="BE98" i="2"/>
  <c r="BE343" i="2"/>
  <c r="BE370" i="2"/>
  <c r="BE376" i="2"/>
  <c r="BE467" i="2"/>
  <c r="BE509" i="2"/>
  <c r="BE93" i="2"/>
  <c r="BE108" i="2"/>
  <c r="BE141" i="2"/>
  <c r="BE158" i="2"/>
  <c r="BE232" i="2"/>
  <c r="BE313" i="2"/>
  <c r="BE349" i="2"/>
  <c r="BE438" i="2"/>
  <c r="BE288" i="2"/>
  <c r="BE338" i="2"/>
  <c r="BE441" i="2"/>
  <c r="BE454" i="2"/>
  <c r="BD56" i="1"/>
  <c r="BK86" i="3"/>
  <c r="J86" i="3"/>
  <c r="J61" i="3" s="1"/>
  <c r="BK88" i="3"/>
  <c r="J88" i="3"/>
  <c r="J62" i="3" s="1"/>
  <c r="F35" i="2"/>
  <c r="BB55" i="1" s="1"/>
  <c r="F34" i="2"/>
  <c r="BA55" i="1" s="1"/>
  <c r="J34" i="2"/>
  <c r="AW55" i="1" s="1"/>
  <c r="F37" i="2"/>
  <c r="BD55" i="1"/>
  <c r="F36" i="2"/>
  <c r="BC55" i="1"/>
  <c r="T91" i="2" l="1"/>
  <c r="T90" i="2" s="1"/>
  <c r="R91" i="2"/>
  <c r="R90" i="2"/>
  <c r="P91" i="2"/>
  <c r="P90" i="2" s="1"/>
  <c r="AU55" i="1" s="1"/>
  <c r="AU54" i="1" s="1"/>
  <c r="BK91" i="2"/>
  <c r="J91" i="2" s="1"/>
  <c r="J60" i="2" s="1"/>
  <c r="J508" i="2"/>
  <c r="J70" i="2"/>
  <c r="BK85" i="3"/>
  <c r="J85" i="3" s="1"/>
  <c r="J60" i="3" s="1"/>
  <c r="J33" i="2"/>
  <c r="AV55" i="1" s="1"/>
  <c r="AT55" i="1" s="1"/>
  <c r="BA54" i="1"/>
  <c r="W30" i="1"/>
  <c r="F33" i="2"/>
  <c r="AZ55" i="1" s="1"/>
  <c r="BB54" i="1"/>
  <c r="W31" i="1" s="1"/>
  <c r="BD54" i="1"/>
  <c r="W33" i="1"/>
  <c r="J33" i="3"/>
  <c r="AV56" i="1" s="1"/>
  <c r="AT56" i="1" s="1"/>
  <c r="BC54" i="1"/>
  <c r="AY54" i="1"/>
  <c r="F33" i="3"/>
  <c r="AZ56" i="1" s="1"/>
  <c r="BK90" i="2" l="1"/>
  <c r="J90" i="2"/>
  <c r="J30" i="2" s="1"/>
  <c r="AG55" i="1" s="1"/>
  <c r="AN55" i="1" s="1"/>
  <c r="BK84" i="3"/>
  <c r="J84" i="3"/>
  <c r="J59" i="3" s="1"/>
  <c r="AZ54" i="1"/>
  <c r="AV54" i="1" s="1"/>
  <c r="AK29" i="1" s="1"/>
  <c r="AX54" i="1"/>
  <c r="W32" i="1"/>
  <c r="AW54" i="1"/>
  <c r="AK30" i="1" s="1"/>
  <c r="J59" i="2" l="1"/>
  <c r="J39" i="2"/>
  <c r="J30" i="3"/>
  <c r="AG56" i="1" s="1"/>
  <c r="AN56" i="1" s="1"/>
  <c r="AT54" i="1"/>
  <c r="W29" i="1"/>
  <c r="J39" i="3" l="1"/>
  <c r="AG54" i="1"/>
  <c r="AN54" i="1"/>
  <c r="AK26" i="1" l="1"/>
  <c r="AK35" i="1" s="1"/>
</calcChain>
</file>

<file path=xl/sharedStrings.xml><?xml version="1.0" encoding="utf-8"?>
<sst xmlns="http://schemas.openxmlformats.org/spreadsheetml/2006/main" count="5092" uniqueCount="824">
  <si>
    <t>Export Komplet</t>
  </si>
  <si>
    <t>VZ</t>
  </si>
  <si>
    <t>2.0</t>
  </si>
  <si>
    <t>ZAMOK</t>
  </si>
  <si>
    <t>False</t>
  </si>
  <si>
    <t>{31b772b2-8dd5-4a31-8ef3-1b0d6d12d160}</t>
  </si>
  <si>
    <t>0,01</t>
  </si>
  <si>
    <t>21</t>
  </si>
  <si>
    <t>15</t>
  </si>
  <si>
    <t>REKAPITULACE STAVBY</t>
  </si>
  <si>
    <t>v ---  níže se nacházejí doplnkové a pomocné údaje k sestavám  --- v</t>
  </si>
  <si>
    <t>Návod na vyplnění</t>
  </si>
  <si>
    <t>0,001</t>
  </si>
  <si>
    <t>Kód:</t>
  </si>
  <si>
    <t>R20-072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</si>
  <si>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</si>
  <si>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</si>
  <si>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komunikace ulice Žižkova - Dobříš (zjednodušená DZS+DPS)_revize_R01</t>
  </si>
  <si>
    <t>KSO:</t>
  </si>
  <si>
    <t/>
  </si>
  <si>
    <t>CC-CZ:</t>
  </si>
  <si>
    <t>Místo:</t>
  </si>
  <si>
    <t>Dobříš</t>
  </si>
  <si>
    <t>Datum:</t>
  </si>
  <si>
    <t>20. 10. 2020</t>
  </si>
  <si>
    <t>Zadavatel:</t>
  </si>
  <si>
    <t>IČ:</t>
  </si>
  <si>
    <t>Město Dobříš</t>
  </si>
  <si>
    <t>DIČ:</t>
  </si>
  <si>
    <t>Uchazeč:</t>
  </si>
  <si>
    <t>Vyplň údaj</t>
  </si>
  <si>
    <t>Projektant:</t>
  </si>
  <si>
    <t>DOPAS s.r.o.</t>
  </si>
  <si>
    <t>True</t>
  </si>
  <si>
    <t>Zpracovatel:</t>
  </si>
  <si>
    <t>L. Štuller</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</si>
  <si>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</si>
  <si>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</si>
  <si>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</si>
  <si>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</si>
  <si>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</si>
  <si>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</si>
  <si>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</si>
  <si>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</si>
  <si>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</si>
  <si>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</si>
  <si>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</si>
  <si>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</si>
  <si>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</si>
  <si>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</si>
  <si>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</si>
  <si>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</si>
  <si>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</si>
  <si>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</si>
  <si>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</si>
  <si>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</si>
  <si>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</si>
  <si>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</si>
  <si>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</si>
  <si>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</si>
  <si>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</si>
  <si>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</si>
  <si>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</si>
  <si>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</si>
  <si>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</si>
  <si>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</si>
  <si>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</si>
  <si>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</si>
  <si>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</si>
  <si>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</si>
  <si>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</si>
  <si>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</si>
  <si>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</si>
  <si>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</si>
  <si>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</si>
  <si>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</si>
  <si>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</si>
  <si>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100</t>
  </si>
  <si>
    <t>Chodník + vjezdy</t>
  </si>
  <si>
    <t>STA</t>
  </si>
  <si>
    <t>1</t>
  </si>
  <si>
    <t>{06ec64d3-e11e-43eb-9789-04fd1bd9bba1}</t>
  </si>
  <si>
    <t>2</t>
  </si>
  <si>
    <t>VON</t>
  </si>
  <si>
    <t>Vedlejší a ostatní náklady</t>
  </si>
  <si>
    <t>{7ea5738a-79de-4649-8ec9-b022de3701d6}</t>
  </si>
  <si>
    <t>KRYCÍ LIST SOUPISU PRACÍ</t>
  </si>
  <si>
    <t>Objekt:</t>
  </si>
  <si>
    <t>SO 100 - Chodník + vjezdy</t>
  </si>
  <si>
    <t>REKAPITULACE ČLENĚNÍ SOUPISU PRACÍ</t>
  </si>
  <si>
    <t>Kód dílu - Popis</t>
  </si>
  <si>
    <t>Cena celkem [CZK]</t>
  </si>
  <si>
    <t>-1</t>
  </si>
  <si>
    <t>HSV - Práce a dodávky HSV</t>
  </si>
  <si>
    <t xml:space="preserve">    1 - Zemní práce</t>
  </si>
  <si>
    <t xml:space="preserve">    2 - Zakládání</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</si>
  <si>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</si>
  <si>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</si>
  <si>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</si>
  <si>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</si>
  <si>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</si>
  <si>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</si>
  <si>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</si>
  <si>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</si>
  <si>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</si>
  <si>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</si>
  <si>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</si>
  <si>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</si>
  <si>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</si>
  <si>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</si>
  <si>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</si>
  <si>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</si>
  <si>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</si>
  <si>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</si>
  <si>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</si>
  <si>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</si>
  <si>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</si>
  <si>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</si>
  <si>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</si>
  <si>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</si>
  <si>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</si>
  <si>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</si>
  <si>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113106123</t>
  </si>
  <si>
    <t>Rozebrání dlažeb komunikací pro pěší s přemístěním hmot na skládku na vzdálenost do 3 m nebo s naložením na dopravní prostředek s ložem z kameniva nebo živice a s jakoukoliv výplní spár ručně ze zámkové dlažby</t>
  </si>
  <si>
    <t>m2</t>
  </si>
  <si>
    <t>CS ÚRS 2020 02</t>
  </si>
  <si>
    <t>4</t>
  </si>
  <si>
    <t>882312972</t>
  </si>
  <si>
    <t>PSC</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</si>
  <si>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</si>
  <si>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VV</t>
  </si>
  <si>
    <t>"D.4_Situace_nový_stav_R00.dwg</t>
  </si>
  <si>
    <t>4,670</t>
  </si>
  <si>
    <t>Součet</t>
  </si>
  <si>
    <t>113106152</t>
  </si>
  <si>
    <t>Rozebrání dlažeb a dílců vozovek a ploch s přemístěním hmot na skládku na vzdálenost do 3 m nebo s naložením na dopravní prostředek, s jakoukoliv výplní spár ručně z velkých kostek s ložem ze živice</t>
  </si>
  <si>
    <t>1946223626</t>
  </si>
  <si>
    <t xml:space="preserve">Poznámka k souboru cen:_x000D_
1. Ceny jsou určeny pro rozebrání dlažeb a dílců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</si>
  <si>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 původní vjezdy; kamenná dlažba" 55,390</t>
  </si>
  <si>
    <t>3</t>
  </si>
  <si>
    <t>113107122</t>
  </si>
  <si>
    <t>Odstranění podkladů nebo krytů ručně s přemístěním hmot na skládku na vzdálenost do 3 m nebo s naložením na dopravní prostředek z kameniva hrubého drceného, o tl. vrstvy přes 100 do 200 mm</t>
  </si>
  <si>
    <t>1106846633</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</si>
  <si>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</si>
  <si>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 napojení na asf. vozovku přes odskoky" (5,600+8,100+5,600+5,600+5,600+13,725+7,100)*0,300</t>
  </si>
  <si>
    <t>113107131</t>
  </si>
  <si>
    <t>Odstranění podkladů nebo krytů ručně s přemístěním hmot na skládku na vzdálenost do 3 m nebo s naložením na dopravní prostředek z betonu prostého, o tl. vrstvy přes 100 do 150 mm</t>
  </si>
  <si>
    <t>-1804922230</t>
  </si>
  <si>
    <t>" napojení na asf.vozovku přes odskoky" (5,600+8,100+5,600+5,600+5,600+13,725+7,100)*0,300</t>
  </si>
  <si>
    <t>5</t>
  </si>
  <si>
    <t>113107142</t>
  </si>
  <si>
    <t>Odstranění podkladů nebo krytů ručně s přemístěním hmot na skládku na vzdálenost do 3 m nebo s naložením na dopravní prostředek živičných, o tl. vrstvy přes 50 do 100 mm</t>
  </si>
  <si>
    <t>-1881377187</t>
  </si>
  <si>
    <t>" napojení na asf. vozovku přes odskoky (ložná vrstva)" (5,800+8,300+5,800+5,800+5,800+13,925+7,300)*0,400</t>
  </si>
  <si>
    <t>6</t>
  </si>
  <si>
    <t>113107241</t>
  </si>
  <si>
    <t>Odstranění podkladů nebo krytů strojně plochy jednotlivě přes 200 m2 s přemístěním hmot na skládku na vzdálenost do 20 m nebo s naložením na dopravní prostředek živičných, o tl. vrstvy do 50 mm</t>
  </si>
  <si>
    <t>790662069</t>
  </si>
  <si>
    <t>" původní vjezdy; asfalt/kamenná dlažba" 21,900+18,140+16,950+55,390</t>
  </si>
  <si>
    <t>" původní chodník (cca. 2/3 plochy)" 351,260*66/100</t>
  </si>
  <si>
    <t>7</t>
  </si>
  <si>
    <t>113107324</t>
  </si>
  <si>
    <t>Odstranění podkladů nebo krytů strojně plochy jednotlivě do 50 m2 s přemístěním hmot na skládku na vzdálenost do 3 m nebo s naložením na dopravní prostředek z kameniva hrubého drceného, o tl. vrstvy přes 300 do 400 mm</t>
  </si>
  <si>
    <t>700907254</t>
  </si>
  <si>
    <t>" původní vjezd/štěrk" 11,220</t>
  </si>
  <si>
    <t>8</t>
  </si>
  <si>
    <t>113154112</t>
  </si>
  <si>
    <t>Frézování živičného podkladu nebo krytu s naložením na dopravní prostředek plochy do 500 m2 bez překážek v trase pruhu šířky do 0,5 m, tloušťky vrstvy 40 mm</t>
  </si>
  <si>
    <t>1696490329</t>
  </si>
  <si>
    <t xml:space="preserve">Poznámka k souboru cen:_x000D_
1. V cenách jsou započteny i náklady na:_x000D_
a) vodu pro chlazení zubů frézy,_x000D_
b) opotřebování frézovacích nástrojů,_x000D_
c) naložení odfrézovaného materiálu na dopravní prostředek._x000D_
2. V cenách nejsou započteny náklady na:_x000D_
a) nutné ruční odstranění (vybourání) živičného krytu kolem překážek, které se oceňují cenami souboru cen 113 10-7 Odstranění podkladů nebo krytů této části katalogu,_x000D_
b) očištění povrchu odfrézované plochy, které se oceňují cenami souboru cen 938 90-9 Odstranění bláta, prachu z povrchu podkladu nebo krytu části C01 tohoto katalogu._x000D_
3. Množství měrných jednotek pro rozpočet určí projekt. Drobné překážky, např. vpusti, uzávěry, sloupy (plochy do 2 m2) se z celkové frézované plochy neodečítají._x000D_
4. Tloušťku frézované vrstvy určí projekt a měří se tloušťka jednotlivých záběrů v mm._x000D_
5. Cena s překážkami je určena v případech, kdy:_x000D_
a) na 200 m2 frézované plochy se vyskytne v průměru více než jedna vpusť nebo vstup inženýrských sítí, popř. stožár, vstupní ostrůvek apod.,_x000D_
b) jsou-li podél frézované plochy osazeny obrubníky s výškovým rozdílem horní plochy obrubníku od frézované plochy větší než 250 mm._x000D_
6. Překážkami se rozumějí obrubníky nebo krajníky, pokud výškový rozdíl horní plochy obrubníku od frézované plochy je větší než 250 mm, vpusti nebo vstupy inženýrských sítí, stožáry, nástupní a ochranné ostrůvky apod._x000D_
</t>
  </si>
  <si>
    <t>SKLADBA 3</t>
  </si>
  <si>
    <t>" napojení přes odskoky" (6,000+8,500+6,000+6,000+6,000+14,125+7,500)*0,500</t>
  </si>
  <si>
    <t>Mezisoučet " napojení na asf. komunikaci</t>
  </si>
  <si>
    <t>9</t>
  </si>
  <si>
    <t>113202111</t>
  </si>
  <si>
    <t>Vytrhání obrub s vybouráním lože, s přemístěním hmot na skládku na vzdálenost do 3 m nebo s naložením na dopravní prostředek z krajníků nebo obrubníků stojatých</t>
  </si>
  <si>
    <t>m</t>
  </si>
  <si>
    <t>-597347533</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</si>
  <si>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</si>
  <si>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3,450+3,180+3,030+3,850+3,450+3,040+2,830+3,280+5,000+0,530+0,440+7,520+1,080</t>
  </si>
  <si>
    <t>10</t>
  </si>
  <si>
    <t>113204111</t>
  </si>
  <si>
    <t>Vytrhání obrub s vybouráním lože, s přemístěním hmot na skládku na vzdálenost do 3 m nebo s naložením na dopravní prostředek záhonových</t>
  </si>
  <si>
    <t>348925275</t>
  </si>
  <si>
    <t>" š. 50 mm" 2,420+2,250+2,260+2,300</t>
  </si>
  <si>
    <t>11</t>
  </si>
  <si>
    <t>122252203</t>
  </si>
  <si>
    <t>Odkopávky a prokopávky nezapažené pro silnice a dálnice strojně v hornině třídy těžitelnosti I do 100 m3</t>
  </si>
  <si>
    <t>m3</t>
  </si>
  <si>
    <t>1492121174</t>
  </si>
  <si>
    <t xml:space="preserve">Poznámka k souboru cen:_x000D_
1. Ceny jsou určeny pro vykopávky:_x000D_
a) příkopů pro silnice, dálnice a to i tehdy, jsou-li vykopávky příkopů prováděny samostatně,_x000D_
b) v zemnících na suchu, jestliže tyto zemníky přímo souvisejí s odkopávkami nebo prokopávkami pro spodní stavbu silnic a dálnic._x000D_
2. V cenách jsou započteny i náklady na přemístění výkopku v příčných profilech na vzdálenost do 15 m nebo naložení na dopravní prostředek._x000D_
</t>
  </si>
  <si>
    <t>ÚPRAVA NA NIVELTU PLÁNĚ PO ODSTRANĚNÍ PŮVODNÍCH SKLADEB</t>
  </si>
  <si>
    <t>SKLADBA 1</t>
  </si>
  <si>
    <t>(24,357+12,476+64,638+46,612+14,035+46,53+34,316+8,055+20,508+60,1)*0,240</t>
  </si>
  <si>
    <t xml:space="preserve">" odpočet původní plochy asf. v tl. 50 mm (cca. 2/3 plochy)" -(351,260*66/100)*0,050 </t>
  </si>
  <si>
    <t>Mezisoučet " chodník</t>
  </si>
  <si>
    <t>SKLADBA 2</t>
  </si>
  <si>
    <t>(16,728+16,752+18,604+16,134+14,715+14,317+28,117+16,111)*0,100</t>
  </si>
  <si>
    <t>Mezisoučet " vjezd</t>
  </si>
  <si>
    <t>12</t>
  </si>
  <si>
    <t>131113101</t>
  </si>
  <si>
    <t>Hloubení jam ručně zapažených i nezapažených s urovnáním dna do předepsaného profilu a spádu v hornině třídy těžitelnosti I skupiny 1 a 2 soudržných</t>
  </si>
  <si>
    <t>-1323587460</t>
  </si>
  <si>
    <t xml:space="preserve">Poznámka k souboru cen:_x000D_
1. V cenách jsou započteny i náklady na přehození výkopku na přilehlém terénu na vzdálenost do 3 m od okraje jámy nebo naložení na dopravní prostředek._x000D_
</t>
  </si>
  <si>
    <t>VSAK DV</t>
  </si>
  <si>
    <t>(1,000*1,000*1,000)*3</t>
  </si>
  <si>
    <t>13</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</si>
  <si>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</si>
  <si>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</si>
  <si>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-1380781897</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</si>
  <si>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</si>
  <si>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 odkopávky" 82,146</t>
  </si>
  <si>
    <t>" jáma vsaku" 3,000</t>
  </si>
  <si>
    <t>" ornice" 235,620*0,200</t>
  </si>
  <si>
    <t>14</t>
  </si>
  <si>
    <t>17111111.R1</t>
  </si>
  <si>
    <t>Hutnění zeminy pro spodní stavbu silnic pro únosnost pláně min. 45 MPa</t>
  </si>
  <si>
    <t>1845716986</t>
  </si>
  <si>
    <t>PŘEHUTNĚNÍ PLÁNĚ</t>
  </si>
  <si>
    <t>24,357+12,476+64,638+46,612+14,035+46,53+34,316+8,055+20,508+60,1</t>
  </si>
  <si>
    <t>16,728+16,752+18,604+16,134+14,715+14,317+28,117+16,111</t>
  </si>
  <si>
    <t>(5,600+8,100+5,600+5,600+5,600+13,725+7,100)*0,300</t>
  </si>
  <si>
    <t>171201231</t>
  </si>
  <si>
    <t>Poplatek za uložení stavebního odpadu na recyklační skládce (skládkovné) zeminy a kamení zatříděného do Katalogu odpadů pod kódem 17 05 04</t>
  </si>
  <si>
    <t>t</t>
  </si>
  <si>
    <t>985102072</t>
  </si>
  <si>
    <t xml:space="preserve">Poznámka k souboru cen:_x000D_
1. Ceny uvedené v souboru cen je doporučeno upravit podle aktuálních cen místně příslušné skládky odpadů._x000D_
2. Uložení odpadů neuvedených v souboru cen se oceňuje individuálně._x000D_
</t>
  </si>
  <si>
    <t>" objem. hmotnost výkopku 1750 kg/m3" 132,270*1,75</t>
  </si>
  <si>
    <t>16</t>
  </si>
  <si>
    <t>171251201</t>
  </si>
  <si>
    <t>Uložení sypaniny na skládky nebo meziskládky bez hutnění s upravením uložené sypaniny do předepsaného tvaru</t>
  </si>
  <si>
    <t>-1458876205</t>
  </si>
  <si>
    <t xml:space="preserve">Poznámka k souboru cen:_x000D_
1. Cena je určena i pro:_x000D_
a) zasypání koryt vodotečí a prohlubní v terénu bez předepsaného zhutnění sypaniny,_x000D_
b) uložení výkopku pod vodou do prohlubní ve dně vodotečí nebo nádrží._x000D_
2. Cenu nelze použít pro uložení výkopku nebo ornice na trvalé skládky s předepsaným zhutněním; toto uložení výkopku se oceňuje cenami souboru cen 171 . . Uložení sypaniny do násypů._x000D_
3. V ceně jsou započteny i náklady na rozprostření sypaniny ve vrstvách s hrubým urovnáním na skládce._x000D_
4. V ceně nejsou započteny náklady na získání skládek ani na poplatky za skládku._x000D_
5. Množství jednotek uložení výkopku (sypaniny) se určí v m3 uloženého výkopku (sypaniny), v rostlém stavu zpravidla ve výkopišti._x000D_
</t>
  </si>
  <si>
    <t>17</t>
  </si>
  <si>
    <t>181152302</t>
  </si>
  <si>
    <t>Úprava pláně na stavbách silnic a dálnic strojně v zářezech mimo skalních se zhutněním</t>
  </si>
  <si>
    <t>-490421335</t>
  </si>
  <si>
    <t xml:space="preserve">Poznámka k souboru cen:_x000D_
1. Ceny 15-2301, 15-2302, 25-2301 a 25-2305 jsou určeny pro urovnání nově zřizovaných ploch vodorovných nebo ve sklonu do 1:5 pod zpevnění ploch jakéhokoliv druhu, pod humusování, drnování a dále předepíše-li projekt urovnání pláně z jiného důvodu._x000D_
2. Cena 15-2303 je určena pro vyplnění sypaninou prohlubní zářezů v horninách třídy těžitelnosti II a III, skupiny 5 až 7._x000D_
3. Ceny neplatí pro zhutnění podloží pod násypy; toto zhutnění se oceňuje cenou 171 15-2101 Zhutnění podloží pod násypy._x000D_
4. Ceny neplatí pro urovnání lavic šířky do 3 m přerušujících svahy, pro urovnání dna příkopů pro jakoukoliv jejich šířku; toto urovnání se oceňuje cenami souboru cen 182 Svahování trvalých svahů do projektovaných profilů._x000D_
5. Urovnání ploch ve sklonu přes 1:5 (svahování) se oceňuje cenou 182 20-1101 Svahování trvalých svahů do projektovaných profilů._x000D_
6. Vyplnění prohlubní v horninách třídy II a III betonem nebo stabilizací se oceňuje cenami části A 01 katalogu 822-1 Komunikace pozemní a letiště._x000D_
</t>
  </si>
  <si>
    <t>Zakládání</t>
  </si>
  <si>
    <t>18</t>
  </si>
  <si>
    <t>211521111</t>
  </si>
  <si>
    <t>Výplň kamenivem do rýh odvodňovacích žeber nebo trativodů bez zhutnění, s úpravou povrchu výplně kamenivem hrubým drceným frakce 63 až 125 mm</t>
  </si>
  <si>
    <t>1648392062</t>
  </si>
  <si>
    <t xml:space="preserve">Poznámka k souboru cen:_x000D_
1. V ceně 51-1111 jsou započteny i náklady na průduchy vytvořené z lomového kamene._x000D_
2. V cenách 52-1111 až 58-1111 nejsou započteny náklady na zřízení průduchů; tyto práce se oceňují cenami:_x000D_
a) souboru cen 212 71-11 Trativody z trub z prostého betonu bez lože,_x000D_
b) souboru cen 212 75-5 . Trativody bez lože z drenážních trubek._x000D_
3. Množství měrných jednotek se určuje v m3 vyplňovaného prostoru. Objem potrubí a lože se do vyplňovaného prostoru nezapočítává._x000D_
</t>
  </si>
  <si>
    <t>" 1/3 hloubky vsaku" (1,000*1,000*0,400)*3</t>
  </si>
  <si>
    <t>19</t>
  </si>
  <si>
    <t>211531111</t>
  </si>
  <si>
    <t>Výplň kamenivem do rýh odvodňovacích žeber nebo trativodů bez zhutnění, s úpravou povrchu výplně kamenivem hrubým drceným frakce 16 až 63 mm</t>
  </si>
  <si>
    <t>-1189084000</t>
  </si>
  <si>
    <t>20</t>
  </si>
  <si>
    <t>211561111</t>
  </si>
  <si>
    <t>Výplň kamenivem do rýh odvodňovacích žeber nebo trativodů bez zhutnění, s úpravou povrchu výplně kamenivem hrubým drceným frakce 4 až 16 mm</t>
  </si>
  <si>
    <t>441155937</t>
  </si>
  <si>
    <t>Vodorovné konstrukce</t>
  </si>
  <si>
    <t>451317777</t>
  </si>
  <si>
    <t>Podklad nebo lože pod dlažbu (přídlažbu) v ploše vodorovné nebo ve sklonu do 1:5, tloušťky od 50 do 100 mm z betonu prostého</t>
  </si>
  <si>
    <t>2024681969</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</si>
  <si>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</si>
  <si>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 varovný pás dlažby pro ZP" (3,540+6,520+3,060+3,010+3,340+3,940+3,270+3,290)*0,600</t>
  </si>
  <si>
    <t>Komunikace pozemní</t>
  </si>
  <si>
    <t>22</t>
  </si>
  <si>
    <t>564851111</t>
  </si>
  <si>
    <t>Podklad ze štěrkodrti ŠD s rozprostřením a zhutněním, po zhutnění tl. 150 mm</t>
  </si>
  <si>
    <t>-1615565313</t>
  </si>
  <si>
    <t>23</t>
  </si>
  <si>
    <t>564861111</t>
  </si>
  <si>
    <t>Podklad ze štěrkodrti ŠD s rozprostřením a zhutněním, po zhutnění tl. 200 mm</t>
  </si>
  <si>
    <t>1985690586</t>
  </si>
  <si>
    <t>24</t>
  </si>
  <si>
    <t>566501111</t>
  </si>
  <si>
    <t>Úprava dosavadního krytu z kameniva drceného jako podklad pro nový kryt s vyrovnáním profilu v příčném i podélném směru, s vlhčením a zhutněním, s doplněním kamenivem drceným, jeho rozprostřením a zhutněním, v množství přes 0,08 do 0,10 m3/m2</t>
  </si>
  <si>
    <t>-16632269</t>
  </si>
  <si>
    <t xml:space="preserve">Poznámka k souboru cen:_x000D_
1. Ceny neplatí pro vyrovnání nerovností nově zřizovaných podkladů nebo krytů,_x000D_
2. V cenách nejsou započteny náklady na příp. nutné rozrytí dosavadní vozovky, které se oceňují cenou 113 10-8441 Rozrytí vrstvy krytu nebo podkladu._x000D_
3. Množství kameniva uvedené v popisu cen je průměrné množství kameniva v nezhutněném stavu na 1 m2 projektem předepsané úpravy na jednom objektu._x000D_
</t>
  </si>
  <si>
    <t>SKLADBA 1 (PŘEDLÁŽDĚNÍ)</t>
  </si>
  <si>
    <t>(2,450+2,250)*0,500</t>
  </si>
  <si>
    <t>Mezisoučet " chodník (předláždění)</t>
  </si>
  <si>
    <t>25</t>
  </si>
  <si>
    <t>567122111</t>
  </si>
  <si>
    <t>Podklad ze směsi stmelené cementem SC bez dilatačních spár, s rozprostřením a zhutněním SC C 8/10 (KSC I), po zhutnění tl. 120 mm</t>
  </si>
  <si>
    <t>52820595</t>
  </si>
  <si>
    <t xml:space="preserve">Poznámka k souboru cen:_x000D_
1. V cenách jsou započteny i náklady na ošetření povrchu podkladu vodou._x000D_
2. V cenách 567 1.-4 jsou započteny i náklady postřik proti odpařování vody._x000D_
3. V cenách nejsou započteny náklady na:_x000D_
a) příp. postřik, který se oceňuje cenou 919 74-8111 Postřik popř. zdrsnění povrchu cementobetonového krytu nebo podkladu ochrannou emulzí,_x000D_
b) zřízení dilatačních spár a jejich vyplnění; tyto práce se oceňují cenami souborů cen 919 11-1 Řezání dilatačních spár, 919 12-. Těsnění dilatačních spár a 919 13 Vyztužení dilatačních spár._x000D_
</t>
  </si>
  <si>
    <t>26</t>
  </si>
  <si>
    <t>571908111</t>
  </si>
  <si>
    <t>Kryt vymývaným dekoračním kamenivem (kačírkem) tl. 200 mm</t>
  </si>
  <si>
    <t>390787781</t>
  </si>
  <si>
    <t>1,000*1,000*3</t>
  </si>
  <si>
    <t>27</t>
  </si>
  <si>
    <t>573111112</t>
  </si>
  <si>
    <t>Postřik infiltrační PI z asfaltu silničního s posypem kamenivem, v množství 1,00 kg/m2</t>
  </si>
  <si>
    <t>-998465969</t>
  </si>
  <si>
    <t>(6,000+8,500+6,000+6,000+6,000+14,125+7,500)*0,400</t>
  </si>
  <si>
    <t>28</t>
  </si>
  <si>
    <t>573211107</t>
  </si>
  <si>
    <t>Postřik spojovací PS bez posypu kamenivem z asfaltu silničního, v množství 0,30 kg/m2</t>
  </si>
  <si>
    <t>-1203437732</t>
  </si>
  <si>
    <t>(6,000+8,500+6,000+6,000+6,000+14,125+7,500)*0,500</t>
  </si>
  <si>
    <t>29</t>
  </si>
  <si>
    <t>577134111</t>
  </si>
  <si>
    <t>Asfaltový beton vrstva obrusná ACO 11 (ABS) s rozprostřením a se zhutněním z nemodifikovaného asfaltu v pruhu šířky do 3 m tř. I, po zhutnění tl. 40 mm</t>
  </si>
  <si>
    <t>722045450</t>
  </si>
  <si>
    <t xml:space="preserve">Poznámka k souboru cen:_x000D_
1. Cenami 577 1.-40 lze oceňovat např. chodníky, úzké cesty a vjezdy v pruhu šířky do 1,5 m jakékoliv délky a jednotlivé plochy velikosti do 10 m2._x000D_
2. ČSN EN 13108-1 připouští pro ACO 11 pouze tl. 35 až 50 mm._x000D_
</t>
  </si>
  <si>
    <t>30</t>
  </si>
  <si>
    <t>577155112</t>
  </si>
  <si>
    <t>Asfaltový beton vrstva ložní ACL 16 (ABH) s rozprostřením a zhutněním z nemodifikovaného asfaltu v pruhu šířky do 3 m, po zhutnění tl. 60 mm</t>
  </si>
  <si>
    <t>1484725259</t>
  </si>
  <si>
    <t xml:space="preserve">Poznámka k souboru cen:_x000D_
1. Cenami 577 1.-50 lze oceňovat např. chodníky, úzké cesty a vjezdy v pruhu šířky do 1,5 m jakékoliv délky a jednotlivé plochy velikosti do 10 m2._x000D_
2. ČSN EN 13108-1 připouští pro ACL 16 pouze tl. 50 až 70 mm._x000D_
</t>
  </si>
  <si>
    <t>(5,800+8,300+5,800+5,800+5,800+13,925+7,300)*0,400</t>
  </si>
  <si>
    <t>31</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</si>
  <si>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</si>
  <si>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</si>
  <si>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-120750418</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</si>
  <si>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</si>
  <si>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32</t>
  </si>
  <si>
    <t>M</t>
  </si>
  <si>
    <t>59245018</t>
  </si>
  <si>
    <t>dlažba tvar obdélník betonová 200x100x60mm přírodní</t>
  </si>
  <si>
    <t>-784756722</t>
  </si>
  <si>
    <t>331,627</t>
  </si>
  <si>
    <t>" odpočet dlažby pro ZP" -1,500*0,400</t>
  </si>
  <si>
    <t>331,027*1,03 'Přepočtené koeficientem množství</t>
  </si>
  <si>
    <t>33</t>
  </si>
  <si>
    <t>59245006</t>
  </si>
  <si>
    <t>dlažba tvar obdélník betonová pro nevidomé 200x100x60mm barevná</t>
  </si>
  <si>
    <t>-1565532808</t>
  </si>
  <si>
    <t>1,500*0,400</t>
  </si>
  <si>
    <t>0,6*1,03 'Přepočtené koeficientem množství</t>
  </si>
  <si>
    <t>34</t>
  </si>
  <si>
    <t>596211114</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</si>
  <si>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Příplatek k cenám za dlažbu z prvků dvou barev</t>
  </si>
  <si>
    <t>321473763</t>
  </si>
  <si>
    <t>35</t>
  </si>
  <si>
    <t>596212210</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</si>
  <si>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</si>
  <si>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1999030372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</si>
  <si>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50 mm se oceňuje cenami souboru cen 451 ..-9 Příplatek za každých dalších 10 mm tloušťky podkladu nebo lože._x000D_
</t>
  </si>
  <si>
    <t>36</t>
  </si>
  <si>
    <t>59245005</t>
  </si>
  <si>
    <t>dlažba tvar obdélník betonová 200x100x80mm barevná</t>
  </si>
  <si>
    <t>2020618092</t>
  </si>
  <si>
    <t>141,478</t>
  </si>
  <si>
    <t>" odpočet dlažby pro ZP" -(3,540+6,520+3,060+3,010+3,340+3,940+3,270+3,290)*0,400</t>
  </si>
  <si>
    <t>129,49*1,03 'Přepočtené koeficientem množství</t>
  </si>
  <si>
    <t>37</t>
  </si>
  <si>
    <t>59245226</t>
  </si>
  <si>
    <t>dlažba tvar obdélník betonová pro nevidomé 200x100x80mm barevná (kontrastní barva vůči barevnému řešení vjezdové dlažby)</t>
  </si>
  <si>
    <t>-491281428</t>
  </si>
  <si>
    <t>(3,540+6,520+3,060+3,010+3,340+3,940+3,270+3,290)*0,400</t>
  </si>
  <si>
    <t>11,988*1,03 'Přepočtené koeficientem množství</t>
  </si>
  <si>
    <t>38</t>
  </si>
  <si>
    <t>596212214</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</si>
  <si>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Příplatek k cenám za dlažbu z prvků dvou barev</t>
  </si>
  <si>
    <t>2107765660</t>
  </si>
  <si>
    <t>Trubní vedení</t>
  </si>
  <si>
    <t>39</t>
  </si>
  <si>
    <t>899231111</t>
  </si>
  <si>
    <t>Výšková úprava uličního vstupu nebo vpusti do 200 mm zvýšením mříže</t>
  </si>
  <si>
    <t>kus</t>
  </si>
  <si>
    <t>-316433507</t>
  </si>
  <si>
    <t xml:space="preserve">Poznámka k souboru cen:_x000D_
1. V cenách jsou započteny i náklady na:_x000D_
a) odbourání dosavadního krytu, podkladu, nadezdívky nebo prstence s odklizením vybouraných hmot do 3 m,_x000D_
b) zarovnání plochy nadezdívky cementovou maltou,_x000D_
c) podbetonování nebo podezdění rámu,_x000D_
d) odstranění a znovuosazení rámu, poklopu, mříže, krycího hrnce nebo hydrantu,_x000D_
e) úpravu a doplnění krytu popř. podkladu vozovky v místě provedené výškové úpravy._x000D_
2. V cenách nejsou započteny náklady na příp. nutné dodání nové mříže, rámu, poklopu nebo krycího hrnce. Jejich dodání se oceňuje ve specifikaci, ztratné se nestanoví._x000D_
</t>
  </si>
  <si>
    <t>" UV" 1,000</t>
  </si>
  <si>
    <t>40</t>
  </si>
  <si>
    <t>899331111</t>
  </si>
  <si>
    <t>Výšková úprava uličního vstupu nebo vpusti do 200 mm zvýšením poklopu</t>
  </si>
  <si>
    <t>-1595678283</t>
  </si>
  <si>
    <t>" RŠ" 1,000</t>
  </si>
  <si>
    <t>41</t>
  </si>
  <si>
    <t>899431111</t>
  </si>
  <si>
    <t>Výšková úprava uličního vstupu nebo vpusti do 200 mm zvýšením krycího hrnce, šoupěte nebo hydrantu bez úpravy armatur</t>
  </si>
  <si>
    <t>-730069368</t>
  </si>
  <si>
    <t>" V.Š" 1,000</t>
  </si>
  <si>
    <t>Ostatní konstrukce a práce, bourání</t>
  </si>
  <si>
    <t>42</t>
  </si>
  <si>
    <t>916231213</t>
  </si>
  <si>
    <t>Osazení chodníkového obrubníku betonového se zřízením lože, s vyplněním a zatřením spár cementovou maltou stojatého s boční opěrou z betonu prostého C 25/30 XF2, do lože z betonu prostého C 25/30 XF2</t>
  </si>
  <si>
    <t>123516244</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</si>
  <si>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4. Měrná jednotka u příplatků je m délky obrubníku._x000D_
</t>
  </si>
  <si>
    <t>3,540+1,860+1,860+2,700+3,020+1,960+2,090+2,200+2,180+2,360+2,320+2,350+2,270+2,450+2,450+4,330+2,460+2,460+3,280+2,430+2,400</t>
  </si>
  <si>
    <t>43</t>
  </si>
  <si>
    <t>59217038</t>
  </si>
  <si>
    <t>obrubník betonový parkový barevný 500x80x250mm</t>
  </si>
  <si>
    <t>324471739</t>
  </si>
  <si>
    <t>52,97*1,01 'Přepočtené koeficientem množství</t>
  </si>
  <si>
    <t>44</t>
  </si>
  <si>
    <t>916241213</t>
  </si>
  <si>
    <t>Osazení obrubníku kamenného se zřízením lože, s vyplněním a zatřením spár cementovou maltou stojatého s boční opěrou z betonu prostého C 25/30 XF2, do lože z betonu prostého C 25/30 XF2</t>
  </si>
  <si>
    <t>-1409895057</t>
  </si>
  <si>
    <t xml:space="preserve">Poznámka k souboru cen:_x000D_
1. Ceny -1211, -1212 a -1213 lze použít i pro osazení krajníků z kamene._x000D_
2.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 opěry._x000D_
3. Část lože z betonu prostého přesahující tl. 100 mm se oceňuje cenou 916 99-1121 Lože pod obrubníky, krajníky nebo obruby z dlažebních kostek._x000D_
4. V cenách nejsou započteny náklady na dodání obrubníků nebo krajníků, tyto se oceňují ve specifikaci._x000D_
</t>
  </si>
  <si>
    <t>6,580+13,130+5,000+5,000+5,000+7,520+5,000</t>
  </si>
  <si>
    <t>45</t>
  </si>
  <si>
    <t>58380001</t>
  </si>
  <si>
    <t>krajník kamenný žulový silniční 130x200x300-800mm</t>
  </si>
  <si>
    <t>-155015256</t>
  </si>
  <si>
    <t>47,23*1,01 'Přepočtené koeficientem množství</t>
  </si>
  <si>
    <t>46</t>
  </si>
  <si>
    <t>916331112</t>
  </si>
  <si>
    <t>Osazení zahradního obrubníku betonového s ložem tl. od 50 do 100 mm z betonu prostého tř. C 25/30 XF2 s boční opěrou z betonu prostého tř. C 25/30 XF2</t>
  </si>
  <si>
    <t>121828154</t>
  </si>
  <si>
    <t xml:space="preserve">Poznámka k souboru cen:_x000D_
1. V cenách jsou započteny i náklady na zalití a zatření spár cementovou maltou._x000D_
2. V cenách nejsou započteny náklady na dodání obrubníků; tyto se oceňují ve specifikaci._x000D_
3. Část lože přesahující tloušťku 100 mm lze ocenit cenou 916 99-1121 Lože pod obrubníky, krajníky nebo obruby z dlažebních kostek, katalogu 822-1._x000D_
</t>
  </si>
  <si>
    <t>3,880+21,300+3,200+8,250+3,440+1,450+12,810+3,200+6,720+3,200+4,370+11,140+6,250+20,860+29,650+5,190+9,490</t>
  </si>
  <si>
    <t>47</t>
  </si>
  <si>
    <t>59217002</t>
  </si>
  <si>
    <t>obrubník betonový zahradní šedý 1000x50x200mm</t>
  </si>
  <si>
    <t>-866688430</t>
  </si>
  <si>
    <t>154,4*1,01 'Přepočtené koeficientem množství</t>
  </si>
  <si>
    <t>48</t>
  </si>
  <si>
    <t>916991121</t>
  </si>
  <si>
    <t>Lože pod obrubníky, krajníky nebo obruby z dlažebních kostek z betonu prostého C 25/30 XF2</t>
  </si>
  <si>
    <t>2017540810</t>
  </si>
  <si>
    <t>PŘÍPOČET NAD TL. 100 MM</t>
  </si>
  <si>
    <t>" bet. obruba 80/250 mm" 52,970*0,300*0,200</t>
  </si>
  <si>
    <t>" bet. obruba 50/200 mm" 154,400*0,300*0,200</t>
  </si>
  <si>
    <t>" kam. obruba 130/200 mm" 47,230*0,300*0,200</t>
  </si>
  <si>
    <t>49</t>
  </si>
  <si>
    <t>919112213</t>
  </si>
  <si>
    <t>Řezání dilatačních spár v živičném krytu vytvoření komůrky pro těsnící zálivku šířky 10 mm, hloubky 25 mm</t>
  </si>
  <si>
    <t>-366710230</t>
  </si>
  <si>
    <t xml:space="preserve">Poznámka k souboru cen:_x000D_
1. V cenách jsou započteny i náklady na vyčištění spár po řezání._x000D_
</t>
  </si>
  <si>
    <t>" napojení asfaltu/obruby" 6,000+8,500+6,000+6,000+6,000+14,125+7,500</t>
  </si>
  <si>
    <t>50</t>
  </si>
  <si>
    <t>919122112</t>
  </si>
  <si>
    <t>Utěsnění dilatačních spár zálivkou za tepla v cementobetonovém nebo živičném krytu včetně adhezního nátěru s těsnicím profilem pod zálivkou, pro komůrky šířky 10 mm, hloubky 25 mm</t>
  </si>
  <si>
    <t>2000069456</t>
  </si>
  <si>
    <t xml:space="preserve">Poznámka k souboru cen:_x000D_
1. V cenách jsou započteny i náklady na vyčištění spár před těsněním a zalitím a náklady na impregnaci, těsnění a zalití spár včetně dodání hmot._x000D_
</t>
  </si>
  <si>
    <t>51</t>
  </si>
  <si>
    <t>919125111</t>
  </si>
  <si>
    <t>Těsnění svislé spáry mezi živičným krytem a ostatními prvky asfaltovou páskou samolepicí šířky 35 mm tl. 8 mm</t>
  </si>
  <si>
    <t>-1821268600</t>
  </si>
  <si>
    <t xml:space="preserve">Poznámka k souboru cen:_x000D_
1. Cena jsou určena pro napojení obrubníků, odvodňovacích žlabů, roštů apod. na živičný povrch, pro napojení nového živičného povrchu na stávající, apod._x000D_
2. V ceně jsou započteny i náklady na vyčištění trhlin._x000D_
3. V ceně nejsou započteny náklady na seříznutí stávajícího živičného povrchu; tyto náklady se oceňují cenami souboru cen 919 73-11 Zarovnání styčné plochy podkladu nebo krytu podél vybourané části komunikace nebo zpevněné plochy._x000D_
</t>
  </si>
  <si>
    <t>52</t>
  </si>
  <si>
    <t>919731121</t>
  </si>
  <si>
    <t>Zarovnání styčné plochy podkladu nebo krytu podél vybourané části komunikace nebo zpevněné plochy živičné tl. do 50 mm</t>
  </si>
  <si>
    <t>1572344465</t>
  </si>
  <si>
    <t xml:space="preserve">Poznámka k souboru cen:_x000D_
1. Pro volbu cen je rozhodující maximální tloušťka zarovnané styčné plochy._x000D_
2. Náklady na vodorovné přemístění suti zbylé po zarovnání styčné plochy se samostatně neoceňují, tyto náklady jsou započteny ve vodorovném přemístění suti prováděném při odstraňování podkladů nebo krytů._x000D_
</t>
  </si>
  <si>
    <t>" napojení asf. vrstvy přes odskoky" 6,000+8,500+6,000+6,000+6,000+14,125+7,500+0,500*14</t>
  </si>
  <si>
    <t>53</t>
  </si>
  <si>
    <t>919732211</t>
  </si>
  <si>
    <t>Styčná pracovní spára při napojení nového živičného povrchu na stávající se zalitím za tepla modifikovanou asfaltovou hmotou s posypem vápenným hydrátem šířky do 15 mm, hloubky do 25 mm včetně prořezání spáry</t>
  </si>
  <si>
    <t>-1429496542</t>
  </si>
  <si>
    <t xml:space="preserve">Poznámka k souboru cen:_x000D_
1. V cenách jsou započteny i náklady na vyčištění spár, na impregnaci a zalití spár včetně dodání hmot._x000D_
</t>
  </si>
  <si>
    <t>54</t>
  </si>
  <si>
    <t>919735111</t>
  </si>
  <si>
    <t>Řezání stávajícího živičného krytu nebo podkladu hloubky do 50 mm</t>
  </si>
  <si>
    <t>1287055378</t>
  </si>
  <si>
    <t xml:space="preserve">Poznámka k souboru cen:_x000D_
1. V cenách jsou započteny i náklady na spotřebu vody._x000D_
</t>
  </si>
  <si>
    <t>55</t>
  </si>
  <si>
    <t>919735112</t>
  </si>
  <si>
    <t>Řezání stávajícího živičného krytu nebo podkladu hloubky přes 50 do 100 mm</t>
  </si>
  <si>
    <t>-184707636</t>
  </si>
  <si>
    <t>" ložná vrstva" 5,800+8,300+5,800+5,800+5,800+13,925+7,300+0,400*14</t>
  </si>
  <si>
    <t>56</t>
  </si>
  <si>
    <t>919735123</t>
  </si>
  <si>
    <t>Řezání stávajícího betonového krytu nebo podkladu hloubky přes 100 do 150 mm</t>
  </si>
  <si>
    <t>-981478407</t>
  </si>
  <si>
    <t>" SC 8/10" 5,600+8,100+5,600+5,600+5,600+13,725+7,100+0,300*14</t>
  </si>
  <si>
    <t>57</t>
  </si>
  <si>
    <t>935113111</t>
  </si>
  <si>
    <t>Osazení odvodňovacího žlabu s krycím roštem polymerbetonového šířky do 200 mm</t>
  </si>
  <si>
    <t>1352398590</t>
  </si>
  <si>
    <t xml:space="preserve">Poznámka k souboru cen:_x000D_
1. V cenách jsou započteny i náklady na předepsané obetonování a lože z betonu._x000D_
2. V cenách nejsou započteny náklady na odvodňovací žlab s příslušenstvím; tyto náklady se oceňují ve specifikaci._x000D_
</t>
  </si>
  <si>
    <t>PŘÍČNÉ ODVODNĚNÍ DEŠŤOVÝCH SVODŮ DO VSAKU</t>
  </si>
  <si>
    <t>2,360+2,300+2,130</t>
  </si>
  <si>
    <t>58</t>
  </si>
  <si>
    <t>59227006</t>
  </si>
  <si>
    <t>žlab odvodňovací polymerbetonový se spádem dna 0,5% 1000x130x155/160mm</t>
  </si>
  <si>
    <t>2105243244</t>
  </si>
  <si>
    <t>59</t>
  </si>
  <si>
    <t>56241501.1</t>
  </si>
  <si>
    <t xml:space="preserve">čelní stěna plná PP začátek/konec žlabu š 100 mm, s nátrubkem </t>
  </si>
  <si>
    <t>805615016</t>
  </si>
  <si>
    <t>60</t>
  </si>
  <si>
    <t>56241017.1</t>
  </si>
  <si>
    <t>rošt mřížkový D400 Pz dl 1m oka 30/20 pro žlab š 100mm</t>
  </si>
  <si>
    <t>657109487</t>
  </si>
  <si>
    <t>61</t>
  </si>
  <si>
    <t>979024442</t>
  </si>
  <si>
    <t>Očištění vybouraných prvků komunikací od spojovacího materiálu s odklizením a uložením očištěných hmot a spojovacího materiálu na skládku na vzdálenost do 10 m obrubníků a krajníků, vybouraných z jakéhokoliv lože a s jakoukoliv výplní spár chodníkových</t>
  </si>
  <si>
    <t>-1761936792</t>
  </si>
  <si>
    <t xml:space="preserve">Poznámka k souboru cen:_x000D_
1. Ceny 05-4441 a 05-4442 jsou určeny jen pro očištění vybouraných dlaždic, desek nebo tvarovek uložených do lože ze sypkého materiálu bez pojiva._x000D_
2. Přemístění vybouraných obrubníků, krajníků, desek nebo dílců na vzdálenost přes 10 m se oceňuje cenami souboru cen 997 22-1 Vodorovná doprava vybouraných hmot._x000D_
</t>
  </si>
  <si>
    <t>" kam. obruba" 40,680</t>
  </si>
  <si>
    <t>62</t>
  </si>
  <si>
    <t>979054451</t>
  </si>
  <si>
    <t>Očištění vybouraných prvků komunikací od spojovacího materiálu s odklizením a uložením očištěných hmot a spojovacího materiálu na skládku na vzdálenost do 10 m zámkových dlaždic s vyplněním spár kamenivem</t>
  </si>
  <si>
    <t>-572860984</t>
  </si>
  <si>
    <t>63</t>
  </si>
  <si>
    <t>979071012</t>
  </si>
  <si>
    <t>Očištění vybouraných dlažebních kostek při překopech inženýrských sítí od spojovacího materiálu, s přemístěním hmot na skládku na vzdálenost do 3 m nebo s naložením na dopravní prostředek velkých, s původním vyplněním spár živicí nebo cementovou maltou</t>
  </si>
  <si>
    <t>259489352</t>
  </si>
  <si>
    <t xml:space="preserve">Poznámka k souboru cen:_x000D_
1. Ceny jsou určeny pouze pro případy havárií, přeložek nebo běžných oprav inženýrských sítí._x000D_
2. Ceny nelze použít v rámci výstavby nových inženýrských sítí._x000D_
3. V cenách jsou započteny i náklady na odklizení odpadových hmot na hromady._x000D_
4. Přemístění vybouraných dlažebních kostek na vzdálenost přes 3 m se oceňuje cenami souborů cen 997 22-1 Vodorovná doprava suti._x000D_
</t>
  </si>
  <si>
    <t>997</t>
  </si>
  <si>
    <t>Přesun sutě</t>
  </si>
  <si>
    <t>64</t>
  </si>
  <si>
    <t>997221551</t>
  </si>
  <si>
    <t>Vodorovná doprava suti bez naložení, ale se složením a s hrubým urovnáním ze sypkých materiálů, na vzdálenost do 1 km</t>
  </si>
  <si>
    <t>1088601634</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</si>
  <si>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</si>
  <si>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 podkladní kamenivo" 4,465+6,508</t>
  </si>
  <si>
    <t>" asf. fréza" 2,490</t>
  </si>
  <si>
    <t>65</t>
  </si>
  <si>
    <t>997221559</t>
  </si>
  <si>
    <t>Vodorovná doprava suti bez naložení, ale se složením a s hrubým urovnáním Příplatek k ceně za každý další i započatý 1 km přes 1 km</t>
  </si>
  <si>
    <t>-561381103</t>
  </si>
  <si>
    <t>" celková odvozová vzdálenost 20 km" 13,463*19</t>
  </si>
  <si>
    <t>66</t>
  </si>
  <si>
    <t>997221561</t>
  </si>
  <si>
    <t>Vodorovná doprava suti bez naložení, ale se složením a s hrubým urovnáním z kusových materiálů, na vzdálenost do 1 km</t>
  </si>
  <si>
    <t>-1220561277</t>
  </si>
  <si>
    <t>" podkladní beton (SC 8/10)" 5,004</t>
  </si>
  <si>
    <t>" asf. kry" 4,640+33,733</t>
  </si>
  <si>
    <t>67</t>
  </si>
  <si>
    <t>997221569</t>
  </si>
  <si>
    <t>1440099697</t>
  </si>
  <si>
    <t>" celková odvozová vzdálenost 20 km" 43,377*19</t>
  </si>
  <si>
    <t>68</t>
  </si>
  <si>
    <t>997221571</t>
  </si>
  <si>
    <t>Vodorovná doprava vybouraných hmot bez naložení, ale se složením a s hrubým urovnáním na vzdálenost do 1 km</t>
  </si>
  <si>
    <t>1800726911</t>
  </si>
  <si>
    <t xml:space="preserve">Poznámka k souboru cen:_x000D_
1. Ceny nelze použít pro vodorovnou dopravu vybouraných hmot po železnici, po vodě nebo neobvyklými dopravními prostředky._x000D_
2. Je-li na dopravní dráze pro vodorovnou dopravu vybouraných hmot překážka, pro kterou je nutno vybourané hmoty překládat z jednoho dopravního prostředku na druhý, oceňuje se tato doprava v každém úseku samostatně._x000D_
</t>
  </si>
  <si>
    <t>" kamenná dlažba" 27,972</t>
  </si>
  <si>
    <t>" kamenná obruba" 8,339</t>
  </si>
  <si>
    <t>" bet. dlažba" 1,214</t>
  </si>
  <si>
    <t>" bet. obruba" 0,369</t>
  </si>
  <si>
    <t>69</t>
  </si>
  <si>
    <t>997221579</t>
  </si>
  <si>
    <t>Vodorovná doprava vybouraných hmot bez naložení, ale se složením a s hrubým urovnáním na vzdálenost Příplatek k ceně za každý další i započatý 1 km přes 1 km</t>
  </si>
  <si>
    <t>-1449156466</t>
  </si>
  <si>
    <t>" celková odvozová vzdálenost (urční objednavatel) do 5 km" 37,894*4</t>
  </si>
  <si>
    <t>70</t>
  </si>
  <si>
    <t>997221611</t>
  </si>
  <si>
    <t>Nakládání na dopravní prostředky pro vodorovnou dopravu suti</t>
  </si>
  <si>
    <t>562615688</t>
  </si>
  <si>
    <t xml:space="preserve">Poznámka k souboru cen:_x000D_
1. Ceny lze použít i pro překládání při lomené dopravě._x000D_
2. Ceny nelze použít při dopravě po železnici, po vodě nebo neobvyklými dopravními prostředky._x000D_
</t>
  </si>
  <si>
    <t>71</t>
  </si>
  <si>
    <t>997221612</t>
  </si>
  <si>
    <t>Nakládání na dopravní prostředky pro vodorovnou dopravu vybouraných hmot</t>
  </si>
  <si>
    <t>30072783</t>
  </si>
  <si>
    <t>72</t>
  </si>
  <si>
    <t>997221615</t>
  </si>
  <si>
    <t>Poplatek za uložení stavebního odpadu na skládce (skládkovné) z prostého betonu zatříděného do Katalogu odpadů pod kódem 17 01 01</t>
  </si>
  <si>
    <t>2117434199</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</si>
  <si>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</si>
  <si>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73</t>
  </si>
  <si>
    <t>997221645</t>
  </si>
  <si>
    <t>Poplatek za uložení stavebního odpadu na skládce (skládkovné) asfaltového bez obsahu dehtu zatříděného do Katalogu odpadů pod kódem 17 03 02</t>
  </si>
  <si>
    <t>1621321038</t>
  </si>
  <si>
    <t>74</t>
  </si>
  <si>
    <t>997221655</t>
  </si>
  <si>
    <t>Poplatek za uložení stavebního odpadu na skládce (skládkovné) zeminy a kamení zatříděného do Katalogu odpadů pod kódem 17 05 04</t>
  </si>
  <si>
    <t>766800261</t>
  </si>
  <si>
    <t>998</t>
  </si>
  <si>
    <t>Přesun hmot</t>
  </si>
  <si>
    <t>75</t>
  </si>
  <si>
    <t>998223011</t>
  </si>
  <si>
    <t>Přesun hmot pro pozemní komunikace s krytem dlážděným dopravní vzdálenost do 200 m jakékoliv délky objektu</t>
  </si>
  <si>
    <t>-1781325249</t>
  </si>
  <si>
    <t>PSV</t>
  </si>
  <si>
    <t>Práce a dodávky PSV</t>
  </si>
  <si>
    <t>711</t>
  </si>
  <si>
    <t>Izolace proti vodě, vlhkosti a plynům</t>
  </si>
  <si>
    <t>76</t>
  </si>
  <si>
    <t>711161222</t>
  </si>
  <si>
    <t>Izolace proti zemní vlhkosti a beztlakové vodě nopovými fóliemi na ploše svislé S vrstva ochranná, odvětrávací a drenážní s nakašírovanou filtrační textilií výška nopku 8,0 mm, tl. fólie do 0,6 mm</t>
  </si>
  <si>
    <t>-1564932541</t>
  </si>
  <si>
    <t>ÚPRAVA U NAPOJENÍ NA STAVEBNÍ OBJEKTY/PODEZDÍVKY</t>
  </si>
  <si>
    <t>(25,570+8,400+3,600+12,930+19,360+6,420+12,830+8,200+28,570+5,330+9,580)*0,250</t>
  </si>
  <si>
    <t>77</t>
  </si>
  <si>
    <t>711161384</t>
  </si>
  <si>
    <t>Izolace proti zemní vlhkosti a beztlakové vodě nopovými fóliemi ostatní ukončení izolace provětrávací lištou</t>
  </si>
  <si>
    <t>1473328460</t>
  </si>
  <si>
    <t>25,570+8,400+3,600+12,930+19,360+6,420+12,830+8,200+28,570+5,330+9,580</t>
  </si>
  <si>
    <t>78</t>
  </si>
  <si>
    <t>711161389</t>
  </si>
  <si>
    <t>Izolace proti zemní vlhkosti a beztlakové vodě nopovými fóliemi ostatní utěsnění spár tmelem elastickým</t>
  </si>
  <si>
    <t>-388379788</t>
  </si>
  <si>
    <t>79</t>
  </si>
  <si>
    <t>998711101</t>
  </si>
  <si>
    <t>Přesun hmot pro izolace proti vodě, vlhkosti a plynům stanovený z hmotnosti přesunovaného materiálu vodorovná dopravní vzdálenost do 50 m v objektech výšky do 6 m</t>
  </si>
  <si>
    <t>2026479381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</si>
  <si>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</si>
  <si>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VON - Vedlejší a ostatní náklady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</si>
  <si>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</si>
  <si>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</si>
  <si>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</si>
  <si>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</si>
  <si>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</si>
  <si>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VRN</t>
  </si>
  <si>
    <t>Vedlejší rozpočtové náklady</t>
  </si>
  <si>
    <t>VRN1</t>
  </si>
  <si>
    <t>Průzkumné, geodetické a projektové práce</t>
  </si>
  <si>
    <t>012303000</t>
  </si>
  <si>
    <t>Geodetické práce po výstavbě - geometrické zaměření nového stavu a vypracování geometrického plánu (4x v tištěné podobě + 1x v elektronické podobě)</t>
  </si>
  <si>
    <t>Kč</t>
  </si>
  <si>
    <t>1024</t>
  </si>
  <si>
    <t>960764251</t>
  </si>
  <si>
    <t>VRN3</t>
  </si>
  <si>
    <t>Zařízení staveniště</t>
  </si>
  <si>
    <t>032803000</t>
  </si>
  <si>
    <t>Ostatní vybavení staveniště - mobilní chemická toaleta</t>
  </si>
  <si>
    <t>-155723000</t>
  </si>
  <si>
    <t>VRN4</t>
  </si>
  <si>
    <t>Inženýrská činnost</t>
  </si>
  <si>
    <t>042603000</t>
  </si>
  <si>
    <t>Plán zkoušek - vypracování a odsouhlasení KZP (kontrolní zkušební plán) a TP (technologický předpis) pro jednotlivé stavební operace a stavební postupy</t>
  </si>
  <si>
    <t>1818039836</t>
  </si>
  <si>
    <t>043154000</t>
  </si>
  <si>
    <t>Zkoušky hutnicí</t>
  </si>
  <si>
    <t>-1911193225</t>
  </si>
  <si>
    <t>VRN7</t>
  </si>
  <si>
    <t>Provozní vlivy</t>
  </si>
  <si>
    <t>072103001</t>
  </si>
  <si>
    <t>Projednání DIO a zajištění DIR komunikace II.a III. třídy (uzavření chodníku, 1x přechod křížení komunikace)</t>
  </si>
  <si>
    <t>1853007076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</si>
  <si>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</si>
  <si>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</si>
  <si>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</si>
  <si>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</si>
  <si>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</si>
  <si>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</si>
  <si>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</si>
  <si>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</si>
  <si>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</si>
  <si>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</si>
  <si>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</si>
  <si>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</si>
  <si>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</si>
  <si>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</si>
  <si>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</si>
  <si>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</si>
  <si>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</si>
  <si>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</si>
  <si>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</si>
  <si>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</si>
  <si>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</si>
  <si>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</si>
  <si>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</si>
  <si>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</si>
  <si>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</si>
  <si>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</si>
  <si>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</si>
  <si>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</si>
  <si>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</si>
  <si>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</si>
  <si>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</si>
  <si>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</si>
  <si>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</si>
  <si>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</si>
  <si>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</si>
  <si>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</si>
  <si>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</si>
  <si>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</si>
  <si>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</si>
  <si>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</si>
  <si>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</si>
  <si>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</si>
  <si>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</si>
  <si>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</si>
  <si>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</si>
  <si>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</si>
  <si>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</si>
  <si>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</si>
  <si>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</si>
  <si>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</si>
  <si>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</si>
  <si>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</si>
  <si>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</si>
  <si>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</si>
  <si>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</si>
  <si>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</si>
  <si>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</si>
  <si>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</si>
  <si>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</si>
  <si>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</si>
  <si>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</si>
  <si>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</si>
  <si>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</si>
  <si>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</si>
  <si>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</si>
  <si>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</si>
  <si>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</si>
  <si>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</si>
  <si>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</si>
  <si>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</si>
  <si>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</si>
  <si>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</si>
  <si>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</si>
  <si>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</si>
  <si>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</si>
  <si>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</si>
  <si>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</si>
  <si>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</si>
  <si>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</si>
  <si>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</si>
  <si>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</si>
  <si>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</si>
  <si>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</si>
  <si>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</si>
  <si>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</si>
  <si>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</si>
  <si>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</si>
  <si>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</si>
  <si>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</si>
  <si>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</si>
  <si>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</si>
  <si>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</si>
  <si>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</si>
  <si>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</si>
  <si>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</si>
  <si>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</si>
  <si>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</si>
  <si>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</si>
  <si>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</si>
  <si>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</si>
  <si>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</si>
  <si>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</si>
  <si>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</si>
  <si>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</si>
  <si>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</si>
  <si>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</si>
  <si>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</si>
  <si>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</si>
  <si>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</si>
  <si>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</si>
  <si>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</si>
  <si>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</si>
  <si>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</si>
  <si>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</si>
  <si>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</si>
  <si>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</si>
  <si>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</si>
  <si>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</si>
  <si>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</si>
  <si>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</si>
  <si>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</si>
  <si>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</si>
  <si>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</si>
  <si>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</si>
  <si>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</si>
  <si>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</si>
  <si>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</si>
  <si>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</si>
  <si>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</si>
  <si>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</si>
  <si>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</si>
  <si>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</si>
  <si>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</si>
  <si>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</si>
  <si>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</si>
  <si>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</si>
  <si>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</si>
  <si>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</si>
  <si>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</si>
  <si>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</si>
  <si>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</si>
  <si>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</si>
  <si>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</si>
  <si>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</si>
  <si>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</si>
  <si>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</si>
  <si>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</si>
  <si>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</si>
  <si>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</si>
  <si>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</si>
  <si>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</si>
  <si>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</si>
  <si>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</si>
  <si>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</si>
  <si>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</si>
  <si>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</si>
  <si>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</si>
  <si>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</si>
  <si>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</si>
  <si>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</si>
  <si>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</si>
  <si>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</si>
  <si>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</si>
  <si>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</si>
  <si>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</si>
  <si>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</si>
  <si>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</si>
  <si>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</si>
  <si>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</si>
  <si>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</si>
  <si>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</si>
  <si>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</si>
  <si>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</si>
  <si>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</si>
  <si>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</si>
  <si>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</si>
  <si>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</si>
  <si>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</si>
  <si>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</si>
  <si>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</si>
  <si>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</si>
  <si>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</si>
  <si>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</si>
  <si>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</si>
  <si>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Všeobecné podmínky k ceně díla</t>
  </si>
  <si>
    <r>
      <t>1)</t>
    </r>
    <r>
      <rPr>
        <sz val="7"/>
        <rFont val="Times New Roman"/>
        <family val="1"/>
        <charset val="238"/>
      </rPr>
      <t xml:space="preserve">       </t>
    </r>
    <r>
      <rPr>
        <sz val="10"/>
        <rFont val="Calibri"/>
        <family val="2"/>
        <charset val="238"/>
      </rPr>
      <t>Nabídková cena obsahuje veškeré práce a dodávky, které jsou zřejmé z projektové dokumentace, zejména technické zprávy, výkresů, výkazu výměr a výpisů materiálů.</t>
    </r>
  </si>
  <si>
    <r>
      <t>2)</t>
    </r>
    <r>
      <rPr>
        <sz val="7"/>
        <rFont val="Times New Roman"/>
        <family val="1"/>
        <charset val="238"/>
      </rPr>
      <t xml:space="preserve">       </t>
    </r>
    <r>
      <rPr>
        <sz val="10"/>
        <rFont val="Calibri"/>
        <family val="2"/>
        <charset val="238"/>
      </rPr>
      <t>Pro stanovení ceny je nutné prostudovat veškeré dostupné podklady a zejména prohlédnout vlastní staveniště.</t>
    </r>
  </si>
  <si>
    <r>
      <t>3)</t>
    </r>
    <r>
      <rPr>
        <sz val="7"/>
        <rFont val="Times New Roman"/>
        <family val="1"/>
        <charset val="238"/>
      </rPr>
      <t xml:space="preserve">       </t>
    </r>
    <r>
      <rPr>
        <sz val="10"/>
        <rFont val="Calibri"/>
        <family val="2"/>
        <charset val="238"/>
      </rPr>
      <t>Věcné ani výměrové údaje ve všech soupisech prací a dodávek nesmějí být zhotovitelem při zpracování nabídky měněny. Výměry materiálů ve specifikacích jsou uvedeny v teoretické (vypočítané) výměře, náklady na prořez či ztratné zohlední dodavatel v jednotkové ceně. Celkové ceny jednotlivých položek i kapitol budou odpovídat uvedené věcné náplni a výměrám v soupisu prací a dodávek.</t>
    </r>
  </si>
  <si>
    <r>
      <t>4)</t>
    </r>
    <r>
      <rPr>
        <sz val="7"/>
        <rFont val="Times New Roman"/>
        <family val="1"/>
        <charset val="238"/>
      </rPr>
      <t xml:space="preserve">       </t>
    </r>
    <r>
      <rPr>
        <sz val="10"/>
        <rFont val="Calibri"/>
        <family val="2"/>
        <charset val="238"/>
      </rPr>
      <t>Zhotovitel při vypracování nabídky zohlední všechny údaje a požadavky uvedené v projektu a v technických standardech. Pokud tak neučiní, nebude v průběhu provádění stavby brán zřetel na jeho eventuální požadavky na uznání víceprací vyplývajících z údajů a požadavků uvedených ve výše zmíněné projektové dokumentaci.</t>
    </r>
  </si>
  <si>
    <r>
      <t>5)</t>
    </r>
    <r>
      <rPr>
        <sz val="7"/>
        <rFont val="Times New Roman"/>
        <family val="1"/>
        <charset val="238"/>
      </rPr>
      <t xml:space="preserve">       </t>
    </r>
    <r>
      <rPr>
        <sz val="10"/>
        <rFont val="Calibri"/>
        <family val="2"/>
        <charset val="238"/>
      </rPr>
      <t>Výkaz výměr, dodávek a prací nemusí být úplný a vyčerpávající. Je souhrnný, tzn.že poskytuje ucelený přehled o rozsahu dodávky pomocí položek, které mají vliv na celkovou a pevnou cenu díla. Je pouze jednou částí dokumentace.</t>
    </r>
  </si>
  <si>
    <r>
      <t>6)</t>
    </r>
    <r>
      <rPr>
        <sz val="7"/>
        <rFont val="Times New Roman"/>
        <family val="1"/>
        <charset val="238"/>
      </rPr>
      <t xml:space="preserve">       </t>
    </r>
    <r>
      <rPr>
        <sz val="10"/>
        <rFont val="Calibri"/>
        <family val="2"/>
        <charset val="238"/>
      </rPr>
      <t>Jsou-li ve výkazu výměr uvedeny odkazy na obchodní firmy, názvy nebo specifická označení výrobků apod., jsou takové odkazy pouze informativní a zadavatel umožňuje použít i jiných, zejména kvalitativně a technicky stejných řešení.</t>
    </r>
  </si>
  <si>
    <r>
      <t>7)</t>
    </r>
    <r>
      <rPr>
        <sz val="7"/>
        <rFont val="Times New Roman"/>
        <family val="1"/>
        <charset val="238"/>
      </rPr>
      <t xml:space="preserve">       </t>
    </r>
    <r>
      <rPr>
        <sz val="10"/>
        <rFont val="Calibri"/>
        <family val="2"/>
        <charset val="238"/>
      </rPr>
      <t>Nabídka a jednotková cena zahrnuje, pokud není v následujících specifikacích uvedeno jinak, dodávku a montáž materiálu a výrobku podle níže uvedené specifikace, včetně dopravy na staveniště, povinných zkoušek materiálů, vzorků a prací ve smyslu platných norem a předpisů. Předmětem díla a povinností zhotovitele je dále provedení veškerých kotevních a spojovacích prvků, pomocných konstrukcí, stavebních připomoci a ostatních prací přímo nespecifikovaných v těchto podkladech a projektové dokumentaci, ale nezbytných pro zhotovení a plnou funkčnost a požadovanou kvalitu díla.</t>
    </r>
  </si>
  <si>
    <r>
      <t>8)</t>
    </r>
    <r>
      <rPr>
        <sz val="7"/>
        <rFont val="Times New Roman"/>
        <family val="1"/>
        <charset val="238"/>
      </rPr>
      <t xml:space="preserve">       </t>
    </r>
    <r>
      <rPr>
        <sz val="10"/>
        <rFont val="Calibri"/>
        <family val="2"/>
        <charset val="238"/>
      </rPr>
      <t>Do nabídky budou započítány i náklady na stavební přípomoce pro provedení technických instalací jako např. zemní práce, zásypy, obsypy, zhotovení nik, chrániček a těsnění prostupů požárních a akustických a náklady na výpomocné práce pro práce dokončovací a pro technologie včetně potřebných lešení, pažení a jiných dočasných konstrukcí.</t>
    </r>
  </si>
  <si>
    <r>
      <t>9)</t>
    </r>
    <r>
      <rPr>
        <sz val="7"/>
        <rFont val="Times New Roman"/>
        <family val="1"/>
        <charset val="238"/>
      </rPr>
      <t xml:space="preserve">       </t>
    </r>
    <r>
      <rPr>
        <sz val="10"/>
        <rFont val="Calibri"/>
        <family val="2"/>
        <charset val="238"/>
      </rPr>
      <t>Cena díla zahrnuje i veškeré náklady potřebné k provedení díla, tj. včetně věcí opatřených zhotovitelem k provedení díla, včetně nákladů na napojení na objekty stávající nebo budované, pomocných prací, výrobků, materiálů, revizí, kontrol, prohlídek, předepsaných zkoušek, posudků, nákladů na požární dohled a nákladů na bezpečnost práce.</t>
    </r>
  </si>
  <si>
    <r>
      <t>10)</t>
    </r>
    <r>
      <rPr>
        <sz val="7"/>
        <rFont val="Times New Roman"/>
        <family val="1"/>
        <charset val="238"/>
      </rPr>
      <t xml:space="preserve">   </t>
    </r>
    <r>
      <rPr>
        <sz val="10"/>
        <rFont val="Calibri"/>
        <family val="2"/>
        <charset val="238"/>
      </rPr>
      <t>Do cen budou započítány všechny nezbytné režijní náklady stavby, náklady na průběžný úklid stavby a okolí a náklady na závěrečný úklid stavby a okolí.</t>
    </r>
  </si>
  <si>
    <r>
      <t>11)</t>
    </r>
    <r>
      <rPr>
        <sz val="7"/>
        <rFont val="Times New Roman"/>
        <family val="1"/>
        <charset val="238"/>
      </rPr>
      <t xml:space="preserve">   </t>
    </r>
    <r>
      <rPr>
        <sz val="10"/>
        <rFont val="Calibri"/>
        <family val="2"/>
        <charset val="238"/>
      </rPr>
      <t>V ceně budou zahrnuty náklady na střežení staveniště po celou dobu výstavby včetně nákladů pojištění rizik při realizaci stavby.</t>
    </r>
  </si>
  <si>
    <r>
      <t>12)</t>
    </r>
    <r>
      <rPr>
        <sz val="7"/>
        <rFont val="Times New Roman"/>
        <family val="1"/>
        <charset val="238"/>
      </rPr>
      <t xml:space="preserve">   </t>
    </r>
    <r>
      <rPr>
        <sz val="10"/>
        <rFont val="Calibri"/>
        <family val="2"/>
        <charset val="238"/>
      </rPr>
      <t>Součástí ceny díla je vytýčení, ochrana a zajištění veškerých stávajících inženýrských sítí (křižujících nebo v souběhu s prováděnými pracemi). Tyto práce a dodávky jsou součástí nabídky a nebudou zvlášť hrazeny.</t>
    </r>
  </si>
  <si>
    <r>
      <t>13)</t>
    </r>
    <r>
      <rPr>
        <sz val="7"/>
        <rFont val="Times New Roman"/>
        <family val="1"/>
        <charset val="238"/>
      </rPr>
      <t xml:space="preserve">   </t>
    </r>
    <r>
      <rPr>
        <sz val="10"/>
        <rFont val="Calibri"/>
        <family val="2"/>
        <charset val="238"/>
      </rPr>
      <t>Cena díla obsahuje náklady na napojení a rozvody staveništních médií  a ceny médií spotřebovaných při realizaci díla.</t>
    </r>
  </si>
  <si>
    <r>
      <t>14)</t>
    </r>
    <r>
      <rPr>
        <sz val="7"/>
        <rFont val="Times New Roman"/>
        <family val="1"/>
        <charset val="238"/>
      </rPr>
      <t xml:space="preserve">   </t>
    </r>
    <r>
      <rPr>
        <sz val="10"/>
        <rFont val="Calibri"/>
        <family val="2"/>
        <charset val="238"/>
      </rPr>
      <t>Uchazeč má právo navštívit staveniště. Doporučuje se, aby každý uchazeč před zpracováním nabídky budoucí staveniště navštívil a podrobně se seznámil se všemi podmínkami a okolnostmi staveniště, které mohou ovlivnit jeho nabídku.</t>
    </r>
  </si>
  <si>
    <r>
      <t>15)</t>
    </r>
    <r>
      <rPr>
        <sz val="7"/>
        <rFont val="Times New Roman"/>
        <family val="1"/>
        <charset val="238"/>
      </rPr>
      <t xml:space="preserve">   </t>
    </r>
    <r>
      <rPr>
        <sz val="10"/>
        <rFont val="Calibri"/>
        <family val="2"/>
        <charset val="238"/>
      </rPr>
      <t>Dodatečné požadavky, zejména na prodloužení lhůt, úpravu kvality prací, zvýšení ceny z titulu nedokonalého zhodnocení situace či nedostatečných informací, nebudou akceptovány.</t>
    </r>
  </si>
  <si>
    <r>
      <t>16)</t>
    </r>
    <r>
      <rPr>
        <sz val="7"/>
        <rFont val="Times New Roman"/>
        <family val="1"/>
        <charset val="238"/>
      </rPr>
      <t xml:space="preserve">   </t>
    </r>
    <r>
      <rPr>
        <sz val="10"/>
        <rFont val="Calibri"/>
        <family val="2"/>
        <charset val="238"/>
      </rPr>
      <t>Veškeré případné vícenáklady, které vyplynou v průběhu stavby a pokud nebudou vyvolány dodatečnými požadavky objednatele, jsou součástí celkové nabídkové ceny a nebudou zvlášť hrazeny.</t>
    </r>
  </si>
  <si>
    <r>
      <t>17)</t>
    </r>
    <r>
      <rPr>
        <sz val="7"/>
        <rFont val="Times New Roman"/>
        <family val="1"/>
        <charset val="238"/>
      </rPr>
      <t xml:space="preserve">   </t>
    </r>
    <r>
      <rPr>
        <sz val="10"/>
        <rFont val="Calibri"/>
        <family val="2"/>
        <charset val="238"/>
      </rPr>
      <t>Všechny použité stavební materiály a technická zařízení musí splňovat požadavky platných příslušných norem ČSN a EN (v případě nesouladu platí přísnější) na jejich použití v daných stavebních konstrukcích a zhotovitel je povinen doložit jejich certifikáty o vhodnosti pro použití pro dané stavební konstrukce.</t>
    </r>
  </si>
  <si>
    <r>
      <t>18)</t>
    </r>
    <r>
      <rPr>
        <sz val="7"/>
        <rFont val="Times New Roman"/>
        <family val="1"/>
        <charset val="238"/>
      </rPr>
      <t xml:space="preserve">   </t>
    </r>
    <r>
      <rPr>
        <sz val="10"/>
        <rFont val="Calibri"/>
        <family val="2"/>
        <charset val="238"/>
      </rPr>
      <t>Výroba konstrukcí, stavebních prvků nebo příprava stavebních hmot a směsí ve vlastní výrobně zhotovitele mimo staveniště nezakládá nárok na zvýšení jednotkové ceny.</t>
    </r>
  </si>
  <si>
    <r>
      <t>19)</t>
    </r>
    <r>
      <rPr>
        <sz val="7"/>
        <rFont val="Times New Roman"/>
        <family val="1"/>
        <charset val="238"/>
      </rPr>
      <t xml:space="preserve">   </t>
    </r>
    <r>
      <rPr>
        <sz val="10"/>
        <rFont val="Calibri"/>
        <family val="2"/>
        <charset val="238"/>
      </rPr>
      <t>Zhotovitel provede všechny povinné zkoušky, zkoušky rozvodů a zařízení technického vybavení budov, přípojek a venkovních nadzemních a podzemních vedení, vyhotoví potřebné protokoly o nich, zajistí revizní zprávy, návody na obsluhu zařízení v českém jazyce, případně zajistí proškolení a zajistí pokud je to nutné, odsouhlasení a převzetí díla správce sítí. Rovněž provede pasport přilehlých nemovitostí a vyhotoví zprávu s fotodokumentací. Náklady na výše uvedené práce je nutno zahrnout do jednotkových cen a nebudou zvlášť hrazeny.</t>
    </r>
  </si>
  <si>
    <r>
      <t>20)</t>
    </r>
    <r>
      <rPr>
        <sz val="7"/>
        <rFont val="Times New Roman"/>
        <family val="1"/>
        <charset val="238"/>
      </rPr>
      <t xml:space="preserve">   </t>
    </r>
    <r>
      <rPr>
        <sz val="10"/>
        <rFont val="Calibri"/>
        <family val="2"/>
        <charset val="238"/>
      </rPr>
      <t>Veškeré prostupy potrubí a kabelů požárně dělícími konstrukcemi musí být utěsněny dle ustanovení ČSN 73 0802, čl.8.6.1. systémovými atestovanými hmotami s požární odolností shodnou s požární odolností konstrukce, kterou prostupují. Náklady je nutno zahrnout do jednotkových cen.</t>
    </r>
  </si>
  <si>
    <r>
      <t>21)</t>
    </r>
    <r>
      <rPr>
        <sz val="7"/>
        <rFont val="Times New Roman"/>
        <family val="1"/>
        <charset val="238"/>
      </rPr>
      <t xml:space="preserve">   </t>
    </r>
    <r>
      <rPr>
        <sz val="10"/>
        <rFont val="Calibri"/>
        <family val="2"/>
        <charset val="238"/>
      </rPr>
      <t>V průběhu provádění prací budou respektovány všechny příslušné platné předpisy a požadavky BOZP. Náklady vyplývající z jejich dodržení jsou součástí jednotkové ceny a nebudou zvlášť hrazeny.</t>
    </r>
  </si>
  <si>
    <r>
      <t>22)</t>
    </r>
    <r>
      <rPr>
        <sz val="7"/>
        <rFont val="Times New Roman"/>
        <family val="1"/>
        <charset val="238"/>
      </rPr>
      <t xml:space="preserve">   </t>
    </r>
    <r>
      <rPr>
        <sz val="10"/>
        <rFont val="Calibri"/>
        <family val="2"/>
        <charset val="238"/>
      </rPr>
      <t>Vzorky materiálů : výsledný materiál musí odpovídat kvalitou, barvou a jakostí povrchu materiálovým vzorkům, které je povinen zhotovitel předložit k odsouhlasení objednateli v dostatečném předstihu před zahájením prací.</t>
    </r>
  </si>
  <si>
    <r>
      <t>23)</t>
    </r>
    <r>
      <rPr>
        <sz val="7"/>
        <rFont val="Times New Roman"/>
        <family val="1"/>
        <charset val="238"/>
      </rPr>
      <t xml:space="preserve">   </t>
    </r>
    <r>
      <rPr>
        <sz val="10"/>
        <rFont val="Calibri"/>
        <family val="2"/>
        <charset val="238"/>
      </rPr>
      <t>V dostatečném předstihu před zahájením výroby je zhotovitel povinen předložit objednateli, architektovi a projektantovi k odsouhlasení dílenské výkresy, včetně výrobních detailů atypických prvků a katalogové materiály typových výrobků a předloží vzorky materiálů a konstrukcí. Náklady na tyto práce je nutné zahrnout do jednotkové ceny a nebudou zvlášť hrazeny. Teprve na základě písemného souhlasu objednatele je možné zahájit výrobu.</t>
    </r>
  </si>
  <si>
    <r>
      <t>24)</t>
    </r>
    <r>
      <rPr>
        <sz val="7"/>
        <rFont val="Times New Roman"/>
        <family val="1"/>
        <charset val="238"/>
      </rPr>
      <t xml:space="preserve">   </t>
    </r>
    <r>
      <rPr>
        <sz val="10"/>
        <rFont val="Calibri"/>
        <family val="2"/>
        <charset val="238"/>
      </rPr>
      <t>Barva všech výrobků musí být odsouhlasena objednatelem, architektem a projektantem.</t>
    </r>
  </si>
  <si>
    <r>
      <t>25)</t>
    </r>
    <r>
      <rPr>
        <sz val="7"/>
        <rFont val="Times New Roman"/>
        <family val="1"/>
        <charset val="238"/>
      </rPr>
      <t xml:space="preserve">   </t>
    </r>
    <r>
      <rPr>
        <sz val="10"/>
        <rFont val="Calibri"/>
        <family val="2"/>
        <charset val="238"/>
      </rPr>
      <t>V případě, že zhotovitel zváží nutnost doplnit výkaz výměr o další položky nutné k provedení díla, uvede tyto včetně ocenění na samostatnou přílohu, kterou doplní za výkaz výměr.</t>
    </r>
  </si>
  <si>
    <r>
      <t>26)</t>
    </r>
    <r>
      <rPr>
        <sz val="7"/>
        <rFont val="Times New Roman"/>
        <family val="1"/>
        <charset val="238"/>
      </rPr>
      <t xml:space="preserve">   </t>
    </r>
    <r>
      <rPr>
        <sz val="10"/>
        <rFont val="Calibri"/>
        <family val="2"/>
        <charset val="238"/>
      </rPr>
      <t>Cena nebude v průběhu stavby zvyšována z titulu inflace nebo kurzovních rozdílů.</t>
    </r>
  </si>
  <si>
    <r>
      <t>27)</t>
    </r>
    <r>
      <rPr>
        <sz val="10"/>
        <rFont val="Times New Roman"/>
        <family val="1"/>
        <charset val="238"/>
      </rPr>
      <t xml:space="preserve">   </t>
    </r>
    <r>
      <rPr>
        <sz val="10"/>
        <rFont val="Calibri"/>
        <family val="2"/>
        <charset val="238"/>
      </rPr>
      <t>Pevná nabídková cena musí zahrnovat veškeré náklady spojené s úplným dokončením díla včetně veškerých průvodních činností a nákladů spojených s realizací a předáním díla.</t>
    </r>
  </si>
  <si>
    <r>
      <t>28)</t>
    </r>
    <r>
      <rPr>
        <sz val="10"/>
        <rFont val="Times New Roman"/>
        <family val="1"/>
        <charset val="238"/>
      </rPr>
      <t xml:space="preserve">   </t>
    </r>
    <r>
      <rPr>
        <sz val="10"/>
        <rFont val="Calibri"/>
        <family val="2"/>
        <charset val="238"/>
      </rPr>
      <t xml:space="preserve"> DPH bude uvedena zvlášť.</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</si>
</sst>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
      <sz val="8"/>
      <name val="MS Sans Serif"/>
      <family val="2"/>
    </font>
    <font>
      <b/>
      <sz val="10"/>
      <color rgb="FF8DB3E2"/>
      <name val="Calibri"/>
      <family val="2"/>
      <charset val="238"/>
    </font>
    <font>
      <sz val="10"/>
      <name val="Calibri"/>
      <family val="2"/>
      <charset val="238"/>
    </font>
    <font>
      <sz val="7"/>
      <name val="Times New Roman"/>
      <family val="1"/>
      <charset val="238"/>
    </font>
    <font>
      <sz val="10"/>
      <name val="Times New Roman"/>
      <family val="1"/>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47" fillId="0" borderId="0" applyNumberFormat="0" applyFill="0" applyBorder="0" applyAlignment="0" applyProtection="0"/>
    <xf numFmtId="0" fontId="49" fillId="0" borderId="1" applyAlignment="0">
      <alignment vertical="top" wrapText="1"/>
      <protection locked="0"/>
    </xf>
  </cellStyleXfs>
  <cellXfs count="39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40" fillId="0" borderId="29" xfId="0" applyFont="1" applyBorder="1" applyAlignment="1">
      <alignment horizontal="left"/>
    </xf>
    <xf numFmtId="0" fontId="41" fillId="0" borderId="1" xfId="0" applyFont="1" applyBorder="1" applyAlignment="1">
      <alignment horizontal="left" vertical="center"/>
    </xf>
    <xf numFmtId="0" fontId="41" fillId="0" borderId="1" xfId="0" applyFont="1" applyBorder="1" applyAlignment="1">
      <alignment horizontal="left" vertical="top"/>
    </xf>
    <xf numFmtId="0" fontId="41" fillId="0" borderId="1" xfId="0" applyFont="1" applyBorder="1" applyAlignment="1">
      <alignment horizontal="left" vertical="center" wrapText="1"/>
    </xf>
    <xf numFmtId="0" fontId="40" fillId="0" borderId="29" xfId="0" applyFont="1" applyBorder="1" applyAlignment="1">
      <alignment horizontal="left" wrapText="1"/>
    </xf>
    <xf numFmtId="49" fontId="41" fillId="0" borderId="1" xfId="0" applyNumberFormat="1" applyFont="1" applyBorder="1" applyAlignment="1">
      <alignment horizontal="left" vertical="center" wrapText="1"/>
    </xf>
    <xf numFmtId="0" fontId="50" fillId="0" borderId="1" xfId="2" applyFont="1" applyAlignment="1">
      <alignment vertical="top"/>
      <protection locked="0"/>
    </xf>
    <xf numFmtId="0" fontId="49" fillId="0" borderId="1" xfId="2" applyAlignment="1">
      <alignment vertical="top"/>
      <protection locked="0"/>
    </xf>
    <xf numFmtId="0" fontId="51" fillId="0" borderId="1" xfId="2" applyFont="1" applyAlignment="1">
      <alignment horizontal="justify" vertical="top"/>
      <protection locked="0"/>
    </xf>
    <xf numFmtId="0" fontId="51" fillId="0" borderId="1" xfId="2" applyFont="1" applyAlignment="1">
      <alignment vertical="top"/>
      <protection locked="0"/>
    </xf>
  </cellXfs>
  <cellStyles count="3">
    <cellStyle name="Hypertextový odkaz" xfId="1" builtinId="8"/>
    <cellStyle name="Normální" xfId="0" builtinId="0" customBuiltin="1"/>
    <cellStyle name="normální 2 2" xfId="2" xr:uid="{48ECC206-ACCD-4080-8082-32E85C136B0A}"/>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8"/>
  <sheetViews>
    <sheetView showGridLines="0" tabSelected="1" workbookViewId="0"/>
  </sheetViews>
  <sheetFormatPr defaultRowHeight="14.4"/>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ht="10.199999999999999">
      <c r="A1" s="18" t="s">
        <v>0</v>
      </c>
      <c r="AZ1" s="18" t="s">
        <v>1</v>
      </c>
      <c r="BA1" s="18" t="s">
        <v>2</v>
      </c>
      <c r="BB1" s="18" t="s">
        <v>3</v>
      </c>
      <c r="BT1" s="18" t="s">
        <v>4</v>
      </c>
      <c r="BU1" s="18" t="s">
        <v>4</v>
      </c>
      <c r="BV1" s="18" t="s">
        <v>5</v>
      </c>
    </row>
    <row r="2" spans="1:74" s="1" customFormat="1" ht="36.9" customHeight="1">
      <c r="AR2" s="374"/>
      <c r="AS2" s="374"/>
      <c r="AT2" s="374"/>
      <c r="AU2" s="374"/>
      <c r="AV2" s="374"/>
      <c r="AW2" s="374"/>
      <c r="AX2" s="374"/>
      <c r="AY2" s="374"/>
      <c r="AZ2" s="374"/>
      <c r="BA2" s="374"/>
      <c r="BB2" s="374"/>
      <c r="BC2" s="374"/>
      <c r="BD2" s="374"/>
      <c r="BE2" s="374"/>
      <c r="BS2" s="19" t="s">
        <v>6</v>
      </c>
      <c r="BT2" s="19" t="s">
        <v>7</v>
      </c>
    </row>
    <row r="3" spans="1:74" s="1" customFormat="1" ht="6.9"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4.9"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pans="1:74" s="1" customFormat="1" ht="12" customHeight="1">
      <c r="B5" s="23"/>
      <c r="C5" s="24"/>
      <c r="D5" s="28" t="s">
        <v>13</v>
      </c>
      <c r="E5" s="24"/>
      <c r="F5" s="24"/>
      <c r="G5" s="24"/>
      <c r="H5" s="24"/>
      <c r="I5" s="24"/>
      <c r="J5" s="24"/>
      <c r="K5" s="338" t="s">
        <v>14</v>
      </c>
      <c r="L5" s="339"/>
      <c r="M5" s="339"/>
      <c r="N5" s="339"/>
      <c r="O5" s="339"/>
      <c r="P5" s="339"/>
      <c r="Q5" s="339"/>
      <c r="R5" s="339"/>
      <c r="S5" s="339"/>
      <c r="T5" s="339"/>
      <c r="U5" s="339"/>
      <c r="V5" s="339"/>
      <c r="W5" s="339"/>
      <c r="X5" s="339"/>
      <c r="Y5" s="339"/>
      <c r="Z5" s="339"/>
      <c r="AA5" s="339"/>
      <c r="AB5" s="339"/>
      <c r="AC5" s="339"/>
      <c r="AD5" s="339"/>
      <c r="AE5" s="339"/>
      <c r="AF5" s="339"/>
      <c r="AG5" s="339"/>
      <c r="AH5" s="339"/>
      <c r="AI5" s="339"/>
      <c r="AJ5" s="339"/>
      <c r="AK5" s="339"/>
      <c r="AL5" s="339"/>
      <c r="AM5" s="339"/>
      <c r="AN5" s="339"/>
      <c r="AO5" s="339"/>
      <c r="AP5" s="24"/>
      <c r="AQ5" s="24"/>
      <c r="AR5" s="22"/>
      <c r="BE5" s="335" t="s">
        <v>15</v>
      </c>
      <c r="BS5" s="19" t="s">
        <v>6</v>
      </c>
    </row>
    <row r="6" spans="1:74" s="1" customFormat="1" ht="36.9" customHeight="1">
      <c r="B6" s="23"/>
      <c r="C6" s="24"/>
      <c r="D6" s="30" t="s">
        <v>16</v>
      </c>
      <c r="E6" s="24"/>
      <c r="F6" s="24"/>
      <c r="G6" s="24"/>
      <c r="H6" s="24"/>
      <c r="I6" s="24"/>
      <c r="J6" s="24"/>
      <c r="K6" s="340" t="s">
        <v>17</v>
      </c>
      <c r="L6" s="339"/>
      <c r="M6" s="339"/>
      <c r="N6" s="339"/>
      <c r="O6" s="339"/>
      <c r="P6" s="339"/>
      <c r="Q6" s="339"/>
      <c r="R6" s="339"/>
      <c r="S6" s="339"/>
      <c r="T6" s="339"/>
      <c r="U6" s="339"/>
      <c r="V6" s="339"/>
      <c r="W6" s="339"/>
      <c r="X6" s="339"/>
      <c r="Y6" s="339"/>
      <c r="Z6" s="339"/>
      <c r="AA6" s="339"/>
      <c r="AB6" s="339"/>
      <c r="AC6" s="339"/>
      <c r="AD6" s="339"/>
      <c r="AE6" s="339"/>
      <c r="AF6" s="339"/>
      <c r="AG6" s="339"/>
      <c r="AH6" s="339"/>
      <c r="AI6" s="339"/>
      <c r="AJ6" s="339"/>
      <c r="AK6" s="339"/>
      <c r="AL6" s="339"/>
      <c r="AM6" s="339"/>
      <c r="AN6" s="339"/>
      <c r="AO6" s="339"/>
      <c r="AP6" s="24"/>
      <c r="AQ6" s="24"/>
      <c r="AR6" s="22"/>
      <c r="BE6" s="336"/>
      <c r="BS6" s="19" t="s">
        <v>6</v>
      </c>
    </row>
    <row r="7" spans="1:74" s="1" customFormat="1" ht="12" customHeight="1">
      <c r="B7" s="23"/>
      <c r="C7" s="24"/>
      <c r="D7" s="31"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20</v>
      </c>
      <c r="AL7" s="24"/>
      <c r="AM7" s="24"/>
      <c r="AN7" s="29" t="s">
        <v>19</v>
      </c>
      <c r="AO7" s="24"/>
      <c r="AP7" s="24"/>
      <c r="AQ7" s="24"/>
      <c r="AR7" s="22"/>
      <c r="BE7" s="336"/>
      <c r="BS7" s="19" t="s">
        <v>6</v>
      </c>
    </row>
    <row r="8" spans="1:74" s="1" customFormat="1" ht="12" customHeight="1">
      <c r="B8" s="23"/>
      <c r="C8" s="24"/>
      <c r="D8" s="31"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23</v>
      </c>
      <c r="AL8" s="24"/>
      <c r="AM8" s="24"/>
      <c r="AN8" s="32" t="s">
        <v>24</v>
      </c>
      <c r="AO8" s="24"/>
      <c r="AP8" s="24"/>
      <c r="AQ8" s="24"/>
      <c r="AR8" s="22"/>
      <c r="BE8" s="336"/>
      <c r="BS8" s="19" t="s">
        <v>6</v>
      </c>
    </row>
    <row r="9" spans="1:74"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6"/>
      <c r="BS9" s="19" t="s">
        <v>6</v>
      </c>
    </row>
    <row r="10" spans="1:74" s="1" customFormat="1" ht="12" customHeight="1">
      <c r="B10" s="23"/>
      <c r="C10" s="24"/>
      <c r="D10" s="31"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26</v>
      </c>
      <c r="AL10" s="24"/>
      <c r="AM10" s="24"/>
      <c r="AN10" s="29" t="s">
        <v>19</v>
      </c>
      <c r="AO10" s="24"/>
      <c r="AP10" s="24"/>
      <c r="AQ10" s="24"/>
      <c r="AR10" s="22"/>
      <c r="BE10" s="336"/>
      <c r="BS10" s="19" t="s">
        <v>6</v>
      </c>
    </row>
    <row r="11" spans="1:74" s="1" customFormat="1" ht="18.45" customHeight="1">
      <c r="B11" s="23"/>
      <c r="C11" s="24"/>
      <c r="D11" s="24"/>
      <c r="E11" s="29" t="s">
        <v>27</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28</v>
      </c>
      <c r="AL11" s="24"/>
      <c r="AM11" s="24"/>
      <c r="AN11" s="29" t="s">
        <v>19</v>
      </c>
      <c r="AO11" s="24"/>
      <c r="AP11" s="24"/>
      <c r="AQ11" s="24"/>
      <c r="AR11" s="22"/>
      <c r="BE11" s="336"/>
      <c r="BS11" s="19" t="s">
        <v>6</v>
      </c>
    </row>
    <row r="12" spans="1:74" s="1" customFormat="1" ht="6.9"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6"/>
      <c r="BS12" s="19" t="s">
        <v>6</v>
      </c>
    </row>
    <row r="13" spans="1:74" s="1" customFormat="1" ht="12" customHeight="1">
      <c r="B13" s="23"/>
      <c r="C13" s="24"/>
      <c r="D13" s="31" t="s">
        <v>29</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26</v>
      </c>
      <c r="AL13" s="24"/>
      <c r="AM13" s="24"/>
      <c r="AN13" s="33" t="s">
        <v>30</v>
      </c>
      <c r="AO13" s="24"/>
      <c r="AP13" s="24"/>
      <c r="AQ13" s="24"/>
      <c r="AR13" s="22"/>
      <c r="BE13" s="336"/>
      <c r="BS13" s="19" t="s">
        <v>6</v>
      </c>
    </row>
    <row r="14" spans="1:74" ht="13.2">
      <c r="B14" s="23"/>
      <c r="C14" s="24"/>
      <c r="D14" s="24"/>
      <c r="E14" s="341" t="s">
        <v>30</v>
      </c>
      <c r="F14" s="342"/>
      <c r="G14" s="342"/>
      <c r="H14" s="342"/>
      <c r="I14" s="342"/>
      <c r="J14" s="342"/>
      <c r="K14" s="342"/>
      <c r="L14" s="342"/>
      <c r="M14" s="342"/>
      <c r="N14" s="342"/>
      <c r="O14" s="342"/>
      <c r="P14" s="342"/>
      <c r="Q14" s="342"/>
      <c r="R14" s="342"/>
      <c r="S14" s="342"/>
      <c r="T14" s="342"/>
      <c r="U14" s="342"/>
      <c r="V14" s="342"/>
      <c r="W14" s="342"/>
      <c r="X14" s="342"/>
      <c r="Y14" s="342"/>
      <c r="Z14" s="342"/>
      <c r="AA14" s="342"/>
      <c r="AB14" s="342"/>
      <c r="AC14" s="342"/>
      <c r="AD14" s="342"/>
      <c r="AE14" s="342"/>
      <c r="AF14" s="342"/>
      <c r="AG14" s="342"/>
      <c r="AH14" s="342"/>
      <c r="AI14" s="342"/>
      <c r="AJ14" s="342"/>
      <c r="AK14" s="31" t="s">
        <v>28</v>
      </c>
      <c r="AL14" s="24"/>
      <c r="AM14" s="24"/>
      <c r="AN14" s="33" t="s">
        <v>30</v>
      </c>
      <c r="AO14" s="24"/>
      <c r="AP14" s="24"/>
      <c r="AQ14" s="24"/>
      <c r="AR14" s="22"/>
      <c r="BE14" s="336"/>
      <c r="BS14" s="19" t="s">
        <v>6</v>
      </c>
    </row>
    <row r="15" spans="1:74" s="1" customFormat="1" ht="6.9"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6"/>
      <c r="BS15" s="19" t="s">
        <v>4</v>
      </c>
    </row>
    <row r="16" spans="1:74" s="1" customFormat="1" ht="12" customHeight="1">
      <c r="B16" s="23"/>
      <c r="C16" s="24"/>
      <c r="D16" s="31" t="s">
        <v>31</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26</v>
      </c>
      <c r="AL16" s="24"/>
      <c r="AM16" s="24"/>
      <c r="AN16" s="29" t="s">
        <v>19</v>
      </c>
      <c r="AO16" s="24"/>
      <c r="AP16" s="24"/>
      <c r="AQ16" s="24"/>
      <c r="AR16" s="22"/>
      <c r="BE16" s="336"/>
      <c r="BS16" s="19" t="s">
        <v>4</v>
      </c>
    </row>
    <row r="17" spans="1:71" s="1" customFormat="1" ht="18.45" customHeight="1">
      <c r="B17" s="23"/>
      <c r="C17" s="24"/>
      <c r="D17" s="24"/>
      <c r="E17" s="29" t="s">
        <v>32</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28</v>
      </c>
      <c r="AL17" s="24"/>
      <c r="AM17" s="24"/>
      <c r="AN17" s="29" t="s">
        <v>19</v>
      </c>
      <c r="AO17" s="24"/>
      <c r="AP17" s="24"/>
      <c r="AQ17" s="24"/>
      <c r="AR17" s="22"/>
      <c r="BE17" s="336"/>
      <c r="BS17" s="19" t="s">
        <v>33</v>
      </c>
    </row>
    <row r="18" spans="1:71" s="1" customFormat="1" ht="6.9"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6"/>
      <c r="BS18" s="19" t="s">
        <v>6</v>
      </c>
    </row>
    <row r="19" spans="1:71" s="1" customFormat="1" ht="12" customHeight="1">
      <c r="B19" s="23"/>
      <c r="C19" s="24"/>
      <c r="D19" s="31" t="s">
        <v>34</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26</v>
      </c>
      <c r="AL19" s="24"/>
      <c r="AM19" s="24"/>
      <c r="AN19" s="29" t="s">
        <v>19</v>
      </c>
      <c r="AO19" s="24"/>
      <c r="AP19" s="24"/>
      <c r="AQ19" s="24"/>
      <c r="AR19" s="22"/>
      <c r="BE19" s="336"/>
      <c r="BS19" s="19" t="s">
        <v>6</v>
      </c>
    </row>
    <row r="20" spans="1:71" s="1" customFormat="1" ht="18.45" customHeight="1">
      <c r="B20" s="23"/>
      <c r="C20" s="24"/>
      <c r="D20" s="24"/>
      <c r="E20" s="29" t="s">
        <v>35</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28</v>
      </c>
      <c r="AL20" s="24"/>
      <c r="AM20" s="24"/>
      <c r="AN20" s="29" t="s">
        <v>19</v>
      </c>
      <c r="AO20" s="24"/>
      <c r="AP20" s="24"/>
      <c r="AQ20" s="24"/>
      <c r="AR20" s="22"/>
      <c r="BE20" s="336"/>
      <c r="BS20" s="19" t="s">
        <v>4</v>
      </c>
    </row>
    <row r="21" spans="1:71" s="1" customFormat="1" ht="6.9"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6"/>
    </row>
    <row r="22" spans="1:71" s="1" customFormat="1" ht="12" customHeight="1">
      <c r="B22" s="23"/>
      <c r="C22" s="24"/>
      <c r="D22" s="31" t="s">
        <v>36</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6"/>
    </row>
    <row r="23" spans="1:71" s="1" customFormat="1" ht="47.25" customHeight="1">
      <c r="B23" s="23"/>
      <c r="C23" s="24"/>
      <c r="D23" s="24"/>
      <c r="E23" s="343" t="s">
        <v>37</v>
      </c>
      <c r="F23" s="343"/>
      <c r="G23" s="343"/>
      <c r="H23" s="343"/>
      <c r="I23" s="343"/>
      <c r="J23" s="343"/>
      <c r="K23" s="343"/>
      <c r="L23" s="343"/>
      <c r="M23" s="343"/>
      <c r="N23" s="343"/>
      <c r="O23" s="343"/>
      <c r="P23" s="343"/>
      <c r="Q23" s="343"/>
      <c r="R23" s="343"/>
      <c r="S23" s="343"/>
      <c r="T23" s="343"/>
      <c r="U23" s="343"/>
      <c r="V23" s="343"/>
      <c r="W23" s="343"/>
      <c r="X23" s="343"/>
      <c r="Y23" s="343"/>
      <c r="Z23" s="343"/>
      <c r="AA23" s="343"/>
      <c r="AB23" s="343"/>
      <c r="AC23" s="343"/>
      <c r="AD23" s="343"/>
      <c r="AE23" s="343"/>
      <c r="AF23" s="343"/>
      <c r="AG23" s="343"/>
      <c r="AH23" s="343"/>
      <c r="AI23" s="343"/>
      <c r="AJ23" s="343"/>
      <c r="AK23" s="343"/>
      <c r="AL23" s="343"/>
      <c r="AM23" s="343"/>
      <c r="AN23" s="343"/>
      <c r="AO23" s="24"/>
      <c r="AP23" s="24"/>
      <c r="AQ23" s="24"/>
      <c r="AR23" s="22"/>
      <c r="BE23" s="336"/>
    </row>
    <row r="24" spans="1:71" s="1" customFormat="1" ht="6.9"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6"/>
    </row>
    <row r="25" spans="1:71" s="1" customFormat="1" ht="6.9" customHeight="1">
      <c r="B25" s="23"/>
      <c r="C25" s="24"/>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4"/>
      <c r="AQ25" s="24"/>
      <c r="AR25" s="22"/>
      <c r="BE25" s="336"/>
    </row>
    <row r="26" spans="1:71" s="2" customFormat="1" ht="25.95" customHeight="1">
      <c r="A26" s="36"/>
      <c r="B26" s="37"/>
      <c r="C26" s="38"/>
      <c r="D26" s="39" t="s">
        <v>38</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344">
        <f>ROUND(AG54,2)</f>
        <v>0</v>
      </c>
      <c r="AL26" s="345"/>
      <c r="AM26" s="345"/>
      <c r="AN26" s="345"/>
      <c r="AO26" s="345"/>
      <c r="AP26" s="38"/>
      <c r="AQ26" s="38"/>
      <c r="AR26" s="41"/>
      <c r="BE26" s="336"/>
    </row>
    <row r="27" spans="1:71" s="2" customFormat="1" ht="6.9"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1"/>
      <c r="BE27" s="336"/>
    </row>
    <row r="28" spans="1:71" s="2" customFormat="1" ht="13.2">
      <c r="A28" s="36"/>
      <c r="B28" s="37"/>
      <c r="C28" s="38"/>
      <c r="D28" s="38"/>
      <c r="E28" s="38"/>
      <c r="F28" s="38"/>
      <c r="G28" s="38"/>
      <c r="H28" s="38"/>
      <c r="I28" s="38"/>
      <c r="J28" s="38"/>
      <c r="K28" s="38"/>
      <c r="L28" s="346" t="s">
        <v>39</v>
      </c>
      <c r="M28" s="346"/>
      <c r="N28" s="346"/>
      <c r="O28" s="346"/>
      <c r="P28" s="346"/>
      <c r="Q28" s="38"/>
      <c r="R28" s="38"/>
      <c r="S28" s="38"/>
      <c r="T28" s="38"/>
      <c r="U28" s="38"/>
      <c r="V28" s="38"/>
      <c r="W28" s="346" t="s">
        <v>40</v>
      </c>
      <c r="X28" s="346"/>
      <c r="Y28" s="346"/>
      <c r="Z28" s="346"/>
      <c r="AA28" s="346"/>
      <c r="AB28" s="346"/>
      <c r="AC28" s="346"/>
      <c r="AD28" s="346"/>
      <c r="AE28" s="346"/>
      <c r="AF28" s="38"/>
      <c r="AG28" s="38"/>
      <c r="AH28" s="38"/>
      <c r="AI28" s="38"/>
      <c r="AJ28" s="38"/>
      <c r="AK28" s="346" t="s">
        <v>41</v>
      </c>
      <c r="AL28" s="346"/>
      <c r="AM28" s="346"/>
      <c r="AN28" s="346"/>
      <c r="AO28" s="346"/>
      <c r="AP28" s="38"/>
      <c r="AQ28" s="38"/>
      <c r="AR28" s="41"/>
      <c r="BE28" s="336"/>
    </row>
    <row r="29" spans="1:71" s="3" customFormat="1" ht="14.4" customHeight="1">
      <c r="B29" s="42"/>
      <c r="C29" s="43"/>
      <c r="D29" s="31" t="s">
        <v>42</v>
      </c>
      <c r="E29" s="43"/>
      <c r="F29" s="31" t="s">
        <v>43</v>
      </c>
      <c r="G29" s="43"/>
      <c r="H29" s="43"/>
      <c r="I29" s="43"/>
      <c r="J29" s="43"/>
      <c r="K29" s="43"/>
      <c r="L29" s="349">
        <v>0.21</v>
      </c>
      <c r="M29" s="348"/>
      <c r="N29" s="348"/>
      <c r="O29" s="348"/>
      <c r="P29" s="348"/>
      <c r="Q29" s="43"/>
      <c r="R29" s="43"/>
      <c r="S29" s="43"/>
      <c r="T29" s="43"/>
      <c r="U29" s="43"/>
      <c r="V29" s="43"/>
      <c r="W29" s="347">
        <f>ROUND(AZ54, 2)</f>
        <v>0</v>
      </c>
      <c r="X29" s="348"/>
      <c r="Y29" s="348"/>
      <c r="Z29" s="348"/>
      <c r="AA29" s="348"/>
      <c r="AB29" s="348"/>
      <c r="AC29" s="348"/>
      <c r="AD29" s="348"/>
      <c r="AE29" s="348"/>
      <c r="AF29" s="43"/>
      <c r="AG29" s="43"/>
      <c r="AH29" s="43"/>
      <c r="AI29" s="43"/>
      <c r="AJ29" s="43"/>
      <c r="AK29" s="347">
        <f>ROUND(AV54, 2)</f>
        <v>0</v>
      </c>
      <c r="AL29" s="348"/>
      <c r="AM29" s="348"/>
      <c r="AN29" s="348"/>
      <c r="AO29" s="348"/>
      <c r="AP29" s="43"/>
      <c r="AQ29" s="43"/>
      <c r="AR29" s="44"/>
      <c r="BE29" s="337"/>
    </row>
    <row r="30" spans="1:71" s="3" customFormat="1" ht="14.4" customHeight="1">
      <c r="B30" s="42"/>
      <c r="C30" s="43"/>
      <c r="D30" s="43"/>
      <c r="E30" s="43"/>
      <c r="F30" s="31" t="s">
        <v>44</v>
      </c>
      <c r="G30" s="43"/>
      <c r="H30" s="43"/>
      <c r="I30" s="43"/>
      <c r="J30" s="43"/>
      <c r="K30" s="43"/>
      <c r="L30" s="349">
        <v>0.15</v>
      </c>
      <c r="M30" s="348"/>
      <c r="N30" s="348"/>
      <c r="O30" s="348"/>
      <c r="P30" s="348"/>
      <c r="Q30" s="43"/>
      <c r="R30" s="43"/>
      <c r="S30" s="43"/>
      <c r="T30" s="43"/>
      <c r="U30" s="43"/>
      <c r="V30" s="43"/>
      <c r="W30" s="347">
        <f>ROUND(BA54, 2)</f>
        <v>0</v>
      </c>
      <c r="X30" s="348"/>
      <c r="Y30" s="348"/>
      <c r="Z30" s="348"/>
      <c r="AA30" s="348"/>
      <c r="AB30" s="348"/>
      <c r="AC30" s="348"/>
      <c r="AD30" s="348"/>
      <c r="AE30" s="348"/>
      <c r="AF30" s="43"/>
      <c r="AG30" s="43"/>
      <c r="AH30" s="43"/>
      <c r="AI30" s="43"/>
      <c r="AJ30" s="43"/>
      <c r="AK30" s="347">
        <f>ROUND(AW54, 2)</f>
        <v>0</v>
      </c>
      <c r="AL30" s="348"/>
      <c r="AM30" s="348"/>
      <c r="AN30" s="348"/>
      <c r="AO30" s="348"/>
      <c r="AP30" s="43"/>
      <c r="AQ30" s="43"/>
      <c r="AR30" s="44"/>
      <c r="BE30" s="337"/>
    </row>
    <row r="31" spans="1:71" s="3" customFormat="1" ht="14.4" hidden="1" customHeight="1">
      <c r="B31" s="42"/>
      <c r="C31" s="43"/>
      <c r="D31" s="43"/>
      <c r="E31" s="43"/>
      <c r="F31" s="31" t="s">
        <v>45</v>
      </c>
      <c r="G31" s="43"/>
      <c r="H31" s="43"/>
      <c r="I31" s="43"/>
      <c r="J31" s="43"/>
      <c r="K31" s="43"/>
      <c r="L31" s="349">
        <v>0.21</v>
      </c>
      <c r="M31" s="348"/>
      <c r="N31" s="348"/>
      <c r="O31" s="348"/>
      <c r="P31" s="348"/>
      <c r="Q31" s="43"/>
      <c r="R31" s="43"/>
      <c r="S31" s="43"/>
      <c r="T31" s="43"/>
      <c r="U31" s="43"/>
      <c r="V31" s="43"/>
      <c r="W31" s="347">
        <f>ROUND(BB54, 2)</f>
        <v>0</v>
      </c>
      <c r="X31" s="348"/>
      <c r="Y31" s="348"/>
      <c r="Z31" s="348"/>
      <c r="AA31" s="348"/>
      <c r="AB31" s="348"/>
      <c r="AC31" s="348"/>
      <c r="AD31" s="348"/>
      <c r="AE31" s="348"/>
      <c r="AF31" s="43"/>
      <c r="AG31" s="43"/>
      <c r="AH31" s="43"/>
      <c r="AI31" s="43"/>
      <c r="AJ31" s="43"/>
      <c r="AK31" s="347">
        <v>0</v>
      </c>
      <c r="AL31" s="348"/>
      <c r="AM31" s="348"/>
      <c r="AN31" s="348"/>
      <c r="AO31" s="348"/>
      <c r="AP31" s="43"/>
      <c r="AQ31" s="43"/>
      <c r="AR31" s="44"/>
      <c r="BE31" s="337"/>
    </row>
    <row r="32" spans="1:71" s="3" customFormat="1" ht="14.4" hidden="1" customHeight="1">
      <c r="B32" s="42"/>
      <c r="C32" s="43"/>
      <c r="D32" s="43"/>
      <c r="E32" s="43"/>
      <c r="F32" s="31" t="s">
        <v>46</v>
      </c>
      <c r="G32" s="43"/>
      <c r="H32" s="43"/>
      <c r="I32" s="43"/>
      <c r="J32" s="43"/>
      <c r="K32" s="43"/>
      <c r="L32" s="349">
        <v>0.15</v>
      </c>
      <c r="M32" s="348"/>
      <c r="N32" s="348"/>
      <c r="O32" s="348"/>
      <c r="P32" s="348"/>
      <c r="Q32" s="43"/>
      <c r="R32" s="43"/>
      <c r="S32" s="43"/>
      <c r="T32" s="43"/>
      <c r="U32" s="43"/>
      <c r="V32" s="43"/>
      <c r="W32" s="347">
        <f>ROUND(BC54, 2)</f>
        <v>0</v>
      </c>
      <c r="X32" s="348"/>
      <c r="Y32" s="348"/>
      <c r="Z32" s="348"/>
      <c r="AA32" s="348"/>
      <c r="AB32" s="348"/>
      <c r="AC32" s="348"/>
      <c r="AD32" s="348"/>
      <c r="AE32" s="348"/>
      <c r="AF32" s="43"/>
      <c r="AG32" s="43"/>
      <c r="AH32" s="43"/>
      <c r="AI32" s="43"/>
      <c r="AJ32" s="43"/>
      <c r="AK32" s="347">
        <v>0</v>
      </c>
      <c r="AL32" s="348"/>
      <c r="AM32" s="348"/>
      <c r="AN32" s="348"/>
      <c r="AO32" s="348"/>
      <c r="AP32" s="43"/>
      <c r="AQ32" s="43"/>
      <c r="AR32" s="44"/>
      <c r="BE32" s="337"/>
    </row>
    <row r="33" spans="1:57" s="3" customFormat="1" ht="14.4" hidden="1" customHeight="1">
      <c r="B33" s="42"/>
      <c r="C33" s="43"/>
      <c r="D33" s="43"/>
      <c r="E33" s="43"/>
      <c r="F33" s="31" t="s">
        <v>47</v>
      </c>
      <c r="G33" s="43"/>
      <c r="H33" s="43"/>
      <c r="I33" s="43"/>
      <c r="J33" s="43"/>
      <c r="K33" s="43"/>
      <c r="L33" s="349">
        <v>0</v>
      </c>
      <c r="M33" s="348"/>
      <c r="N33" s="348"/>
      <c r="O33" s="348"/>
      <c r="P33" s="348"/>
      <c r="Q33" s="43"/>
      <c r="R33" s="43"/>
      <c r="S33" s="43"/>
      <c r="T33" s="43"/>
      <c r="U33" s="43"/>
      <c r="V33" s="43"/>
      <c r="W33" s="347">
        <f>ROUND(BD54, 2)</f>
        <v>0</v>
      </c>
      <c r="X33" s="348"/>
      <c r="Y33" s="348"/>
      <c r="Z33" s="348"/>
      <c r="AA33" s="348"/>
      <c r="AB33" s="348"/>
      <c r="AC33" s="348"/>
      <c r="AD33" s="348"/>
      <c r="AE33" s="348"/>
      <c r="AF33" s="43"/>
      <c r="AG33" s="43"/>
      <c r="AH33" s="43"/>
      <c r="AI33" s="43"/>
      <c r="AJ33" s="43"/>
      <c r="AK33" s="347">
        <v>0</v>
      </c>
      <c r="AL33" s="348"/>
      <c r="AM33" s="348"/>
      <c r="AN33" s="348"/>
      <c r="AO33" s="348"/>
      <c r="AP33" s="43"/>
      <c r="AQ33" s="43"/>
      <c r="AR33" s="44"/>
    </row>
    <row r="34" spans="1:57" s="2" customFormat="1" ht="6.9"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1"/>
      <c r="BE34" s="36"/>
    </row>
    <row r="35" spans="1:57" s="2" customFormat="1" ht="25.95" customHeight="1">
      <c r="A35" s="36"/>
      <c r="B35" s="37"/>
      <c r="C35" s="45"/>
      <c r="D35" s="46" t="s">
        <v>48</v>
      </c>
      <c r="E35" s="47"/>
      <c r="F35" s="47"/>
      <c r="G35" s="47"/>
      <c r="H35" s="47"/>
      <c r="I35" s="47"/>
      <c r="J35" s="47"/>
      <c r="K35" s="47"/>
      <c r="L35" s="47"/>
      <c r="M35" s="47"/>
      <c r="N35" s="47"/>
      <c r="O35" s="47"/>
      <c r="P35" s="47"/>
      <c r="Q35" s="47"/>
      <c r="R35" s="47"/>
      <c r="S35" s="47"/>
      <c r="T35" s="48" t="s">
        <v>49</v>
      </c>
      <c r="U35" s="47"/>
      <c r="V35" s="47"/>
      <c r="W35" s="47"/>
      <c r="X35" s="350" t="s">
        <v>50</v>
      </c>
      <c r="Y35" s="351"/>
      <c r="Z35" s="351"/>
      <c r="AA35" s="351"/>
      <c r="AB35" s="351"/>
      <c r="AC35" s="47"/>
      <c r="AD35" s="47"/>
      <c r="AE35" s="47"/>
      <c r="AF35" s="47"/>
      <c r="AG35" s="47"/>
      <c r="AH35" s="47"/>
      <c r="AI35" s="47"/>
      <c r="AJ35" s="47"/>
      <c r="AK35" s="352">
        <f>SUM(AK26:AK33)</f>
        <v>0</v>
      </c>
      <c r="AL35" s="351"/>
      <c r="AM35" s="351"/>
      <c r="AN35" s="351"/>
      <c r="AO35" s="353"/>
      <c r="AP35" s="45"/>
      <c r="AQ35" s="45"/>
      <c r="AR35" s="41"/>
      <c r="BE35" s="36"/>
    </row>
    <row r="36" spans="1:57" s="2" customFormat="1" ht="6.9"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1"/>
      <c r="BE36" s="36"/>
    </row>
    <row r="37" spans="1:57" s="2" customFormat="1" ht="6.9" customHeight="1">
      <c r="A37" s="36"/>
      <c r="B37" s="49"/>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41"/>
      <c r="BE37" s="36"/>
    </row>
    <row r="41" spans="1:57" s="2" customFormat="1" ht="6.9" customHeight="1">
      <c r="A41" s="36"/>
      <c r="B41" s="51"/>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41"/>
      <c r="BE41" s="36"/>
    </row>
    <row r="42" spans="1:57" s="2" customFormat="1" ht="24.9" customHeight="1">
      <c r="A42" s="36"/>
      <c r="B42" s="37"/>
      <c r="C42" s="25" t="s">
        <v>51</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1"/>
      <c r="BE42" s="36"/>
    </row>
    <row r="43" spans="1:57" s="2" customFormat="1" ht="6.9"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1"/>
      <c r="BE43" s="36"/>
    </row>
    <row r="44" spans="1:57" s="4" customFormat="1" ht="12" customHeight="1">
      <c r="B44" s="53"/>
      <c r="C44" s="31" t="s">
        <v>13</v>
      </c>
      <c r="D44" s="54"/>
      <c r="E44" s="54"/>
      <c r="F44" s="54"/>
      <c r="G44" s="54"/>
      <c r="H44" s="54"/>
      <c r="I44" s="54"/>
      <c r="J44" s="54"/>
      <c r="K44" s="54"/>
      <c r="L44" s="54" t="str">
        <f>K5</f>
        <v>R20-072</v>
      </c>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5"/>
    </row>
    <row r="45" spans="1:57" s="5" customFormat="1" ht="36.9" customHeight="1">
      <c r="B45" s="56"/>
      <c r="C45" s="57" t="s">
        <v>16</v>
      </c>
      <c r="D45" s="58"/>
      <c r="E45" s="58"/>
      <c r="F45" s="58"/>
      <c r="G45" s="58"/>
      <c r="H45" s="58"/>
      <c r="I45" s="58"/>
      <c r="J45" s="58"/>
      <c r="K45" s="58"/>
      <c r="L45" s="354" t="str">
        <f>K6</f>
        <v>Oprava komunikace ulice Žižkova - Dobříš (zjednodušená DZS+DPS)_revize_R01</v>
      </c>
      <c r="M45" s="355"/>
      <c r="N45" s="355"/>
      <c r="O45" s="355"/>
      <c r="P45" s="355"/>
      <c r="Q45" s="355"/>
      <c r="R45" s="355"/>
      <c r="S45" s="355"/>
      <c r="T45" s="355"/>
      <c r="U45" s="355"/>
      <c r="V45" s="355"/>
      <c r="W45" s="355"/>
      <c r="X45" s="355"/>
      <c r="Y45" s="355"/>
      <c r="Z45" s="355"/>
      <c r="AA45" s="355"/>
      <c r="AB45" s="355"/>
      <c r="AC45" s="355"/>
      <c r="AD45" s="355"/>
      <c r="AE45" s="355"/>
      <c r="AF45" s="355"/>
      <c r="AG45" s="355"/>
      <c r="AH45" s="355"/>
      <c r="AI45" s="355"/>
      <c r="AJ45" s="355"/>
      <c r="AK45" s="355"/>
      <c r="AL45" s="355"/>
      <c r="AM45" s="355"/>
      <c r="AN45" s="355"/>
      <c r="AO45" s="355"/>
      <c r="AP45" s="58"/>
      <c r="AQ45" s="58"/>
      <c r="AR45" s="59"/>
    </row>
    <row r="46" spans="1:57" s="2" customFormat="1" ht="6.9"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1"/>
      <c r="BE46" s="36"/>
    </row>
    <row r="47" spans="1:57" s="2" customFormat="1" ht="12" customHeight="1">
      <c r="A47" s="36"/>
      <c r="B47" s="37"/>
      <c r="C47" s="31" t="s">
        <v>21</v>
      </c>
      <c r="D47" s="38"/>
      <c r="E47" s="38"/>
      <c r="F47" s="38"/>
      <c r="G47" s="38"/>
      <c r="H47" s="38"/>
      <c r="I47" s="38"/>
      <c r="J47" s="38"/>
      <c r="K47" s="38"/>
      <c r="L47" s="60" t="str">
        <f>IF(K8="","",K8)</f>
        <v>Dobříš</v>
      </c>
      <c r="M47" s="38"/>
      <c r="N47" s="38"/>
      <c r="O47" s="38"/>
      <c r="P47" s="38"/>
      <c r="Q47" s="38"/>
      <c r="R47" s="38"/>
      <c r="S47" s="38"/>
      <c r="T47" s="38"/>
      <c r="U47" s="38"/>
      <c r="V47" s="38"/>
      <c r="W47" s="38"/>
      <c r="X47" s="38"/>
      <c r="Y47" s="38"/>
      <c r="Z47" s="38"/>
      <c r="AA47" s="38"/>
      <c r="AB47" s="38"/>
      <c r="AC47" s="38"/>
      <c r="AD47" s="38"/>
      <c r="AE47" s="38"/>
      <c r="AF47" s="38"/>
      <c r="AG47" s="38"/>
      <c r="AH47" s="38"/>
      <c r="AI47" s="31" t="s">
        <v>23</v>
      </c>
      <c r="AJ47" s="38"/>
      <c r="AK47" s="38"/>
      <c r="AL47" s="38"/>
      <c r="AM47" s="356" t="str">
        <f>IF(AN8= "","",AN8)</f>
        <v>20. 10. 2020</v>
      </c>
      <c r="AN47" s="356"/>
      <c r="AO47" s="38"/>
      <c r="AP47" s="38"/>
      <c r="AQ47" s="38"/>
      <c r="AR47" s="41"/>
      <c r="BE47" s="36"/>
    </row>
    <row r="48" spans="1:57" s="2" customFormat="1" ht="6.9"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1"/>
      <c r="BE48" s="36"/>
    </row>
    <row r="49" spans="1:91" s="2" customFormat="1" ht="15.15" customHeight="1">
      <c r="A49" s="36"/>
      <c r="B49" s="37"/>
      <c r="C49" s="31" t="s">
        <v>25</v>
      </c>
      <c r="D49" s="38"/>
      <c r="E49" s="38"/>
      <c r="F49" s="38"/>
      <c r="G49" s="38"/>
      <c r="H49" s="38"/>
      <c r="I49" s="38"/>
      <c r="J49" s="38"/>
      <c r="K49" s="38"/>
      <c r="L49" s="54" t="str">
        <f>IF(E11= "","",E11)</f>
        <v>Město Dobříš</v>
      </c>
      <c r="M49" s="38"/>
      <c r="N49" s="38"/>
      <c r="O49" s="38"/>
      <c r="P49" s="38"/>
      <c r="Q49" s="38"/>
      <c r="R49" s="38"/>
      <c r="S49" s="38"/>
      <c r="T49" s="38"/>
      <c r="U49" s="38"/>
      <c r="V49" s="38"/>
      <c r="W49" s="38"/>
      <c r="X49" s="38"/>
      <c r="Y49" s="38"/>
      <c r="Z49" s="38"/>
      <c r="AA49" s="38"/>
      <c r="AB49" s="38"/>
      <c r="AC49" s="38"/>
      <c r="AD49" s="38"/>
      <c r="AE49" s="38"/>
      <c r="AF49" s="38"/>
      <c r="AG49" s="38"/>
      <c r="AH49" s="38"/>
      <c r="AI49" s="31" t="s">
        <v>31</v>
      </c>
      <c r="AJ49" s="38"/>
      <c r="AK49" s="38"/>
      <c r="AL49" s="38"/>
      <c r="AM49" s="357" t="str">
        <f>IF(E17="","",E17)</f>
        <v>DOPAS s.r.o.</v>
      </c>
      <c r="AN49" s="358"/>
      <c r="AO49" s="358"/>
      <c r="AP49" s="358"/>
      <c r="AQ49" s="38"/>
      <c r="AR49" s="41"/>
      <c r="AS49" s="359" t="s">
        <v>52</v>
      </c>
      <c r="AT49" s="360"/>
      <c r="AU49" s="62"/>
      <c r="AV49" s="62"/>
      <c r="AW49" s="62"/>
      <c r="AX49" s="62"/>
      <c r="AY49" s="62"/>
      <c r="AZ49" s="62"/>
      <c r="BA49" s="62"/>
      <c r="BB49" s="62"/>
      <c r="BC49" s="62"/>
      <c r="BD49" s="63"/>
      <c r="BE49" s="36"/>
    </row>
    <row r="50" spans="1:91" s="2" customFormat="1" ht="15.15" customHeight="1">
      <c r="A50" s="36"/>
      <c r="B50" s="37"/>
      <c r="C50" s="31" t="s">
        <v>29</v>
      </c>
      <c r="D50" s="38"/>
      <c r="E50" s="38"/>
      <c r="F50" s="38"/>
      <c r="G50" s="38"/>
      <c r="H50" s="38"/>
      <c r="I50" s="38"/>
      <c r="J50" s="38"/>
      <c r="K50" s="38"/>
      <c r="L50" s="54"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1" t="s">
        <v>34</v>
      </c>
      <c r="AJ50" s="38"/>
      <c r="AK50" s="38"/>
      <c r="AL50" s="38"/>
      <c r="AM50" s="357" t="str">
        <f>IF(E20="","",E20)</f>
        <v>L. Štuller</v>
      </c>
      <c r="AN50" s="358"/>
      <c r="AO50" s="358"/>
      <c r="AP50" s="358"/>
      <c r="AQ50" s="38"/>
      <c r="AR50" s="41"/>
      <c r="AS50" s="361"/>
      <c r="AT50" s="362"/>
      <c r="AU50" s="64"/>
      <c r="AV50" s="64"/>
      <c r="AW50" s="64"/>
      <c r="AX50" s="64"/>
      <c r="AY50" s="64"/>
      <c r="AZ50" s="64"/>
      <c r="BA50" s="64"/>
      <c r="BB50" s="64"/>
      <c r="BC50" s="64"/>
      <c r="BD50" s="65"/>
      <c r="BE50" s="36"/>
    </row>
    <row r="51" spans="1:91" s="2" customFormat="1" ht="10.8"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1"/>
      <c r="AS51" s="363"/>
      <c r="AT51" s="364"/>
      <c r="AU51" s="66"/>
      <c r="AV51" s="66"/>
      <c r="AW51" s="66"/>
      <c r="AX51" s="66"/>
      <c r="AY51" s="66"/>
      <c r="AZ51" s="66"/>
      <c r="BA51" s="66"/>
      <c r="BB51" s="66"/>
      <c r="BC51" s="66"/>
      <c r="BD51" s="67"/>
      <c r="BE51" s="36"/>
    </row>
    <row r="52" spans="1:91" s="2" customFormat="1" ht="29.25" customHeight="1">
      <c r="A52" s="36"/>
      <c r="B52" s="37"/>
      <c r="C52" s="365" t="s">
        <v>53</v>
      </c>
      <c r="D52" s="366"/>
      <c r="E52" s="366"/>
      <c r="F52" s="366"/>
      <c r="G52" s="366"/>
      <c r="H52" s="68"/>
      <c r="I52" s="367" t="s">
        <v>54</v>
      </c>
      <c r="J52" s="366"/>
      <c r="K52" s="366"/>
      <c r="L52" s="366"/>
      <c r="M52" s="366"/>
      <c r="N52" s="366"/>
      <c r="O52" s="366"/>
      <c r="P52" s="366"/>
      <c r="Q52" s="366"/>
      <c r="R52" s="366"/>
      <c r="S52" s="366"/>
      <c r="T52" s="366"/>
      <c r="U52" s="366"/>
      <c r="V52" s="366"/>
      <c r="W52" s="366"/>
      <c r="X52" s="366"/>
      <c r="Y52" s="366"/>
      <c r="Z52" s="366"/>
      <c r="AA52" s="366"/>
      <c r="AB52" s="366"/>
      <c r="AC52" s="366"/>
      <c r="AD52" s="366"/>
      <c r="AE52" s="366"/>
      <c r="AF52" s="366"/>
      <c r="AG52" s="368" t="s">
        <v>55</v>
      </c>
      <c r="AH52" s="366"/>
      <c r="AI52" s="366"/>
      <c r="AJ52" s="366"/>
      <c r="AK52" s="366"/>
      <c r="AL52" s="366"/>
      <c r="AM52" s="366"/>
      <c r="AN52" s="367" t="s">
        <v>56</v>
      </c>
      <c r="AO52" s="366"/>
      <c r="AP52" s="366"/>
      <c r="AQ52" s="69" t="s">
        <v>57</v>
      </c>
      <c r="AR52" s="41"/>
      <c r="AS52" s="70" t="s">
        <v>58</v>
      </c>
      <c r="AT52" s="71" t="s">
        <v>59</v>
      </c>
      <c r="AU52" s="71" t="s">
        <v>60</v>
      </c>
      <c r="AV52" s="71" t="s">
        <v>61</v>
      </c>
      <c r="AW52" s="71" t="s">
        <v>62</v>
      </c>
      <c r="AX52" s="71" t="s">
        <v>63</v>
      </c>
      <c r="AY52" s="71" t="s">
        <v>64</v>
      </c>
      <c r="AZ52" s="71" t="s">
        <v>65</v>
      </c>
      <c r="BA52" s="71" t="s">
        <v>66</v>
      </c>
      <c r="BB52" s="71" t="s">
        <v>67</v>
      </c>
      <c r="BC52" s="71" t="s">
        <v>68</v>
      </c>
      <c r="BD52" s="72" t="s">
        <v>69</v>
      </c>
      <c r="BE52" s="36"/>
    </row>
    <row r="53" spans="1:91" s="2" customFormat="1" ht="10.8"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1"/>
      <c r="AS53" s="73"/>
      <c r="AT53" s="74"/>
      <c r="AU53" s="74"/>
      <c r="AV53" s="74"/>
      <c r="AW53" s="74"/>
      <c r="AX53" s="74"/>
      <c r="AY53" s="74"/>
      <c r="AZ53" s="74"/>
      <c r="BA53" s="74"/>
      <c r="BB53" s="74"/>
      <c r="BC53" s="74"/>
      <c r="BD53" s="75"/>
      <c r="BE53" s="36"/>
    </row>
    <row r="54" spans="1:91" s="6" customFormat="1" ht="32.4" customHeight="1">
      <c r="B54" s="76"/>
      <c r="C54" s="77" t="s">
        <v>70</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372">
        <f>ROUND(SUM(AG55:AG56),2)</f>
        <v>0</v>
      </c>
      <c r="AH54" s="372"/>
      <c r="AI54" s="372"/>
      <c r="AJ54" s="372"/>
      <c r="AK54" s="372"/>
      <c r="AL54" s="372"/>
      <c r="AM54" s="372"/>
      <c r="AN54" s="373">
        <f>SUM(AG54,AT54)</f>
        <v>0</v>
      </c>
      <c r="AO54" s="373"/>
      <c r="AP54" s="373"/>
      <c r="AQ54" s="80" t="s">
        <v>19</v>
      </c>
      <c r="AR54" s="81"/>
      <c r="AS54" s="82">
        <f>ROUND(SUM(AS55:AS56),2)</f>
        <v>0</v>
      </c>
      <c r="AT54" s="83">
        <f>ROUND(SUM(AV54:AW54),2)</f>
        <v>0</v>
      </c>
      <c r="AU54" s="84">
        <f>ROUND(SUM(AU55:AU56),5)</f>
        <v>0</v>
      </c>
      <c r="AV54" s="83">
        <f>ROUND(AZ54*L29,2)</f>
        <v>0</v>
      </c>
      <c r="AW54" s="83">
        <f>ROUND(BA54*L30,2)</f>
        <v>0</v>
      </c>
      <c r="AX54" s="83">
        <f>ROUND(BB54*L29,2)</f>
        <v>0</v>
      </c>
      <c r="AY54" s="83">
        <f>ROUND(BC54*L30,2)</f>
        <v>0</v>
      </c>
      <c r="AZ54" s="83">
        <f>ROUND(SUM(AZ55:AZ56),2)</f>
        <v>0</v>
      </c>
      <c r="BA54" s="83">
        <f>ROUND(SUM(BA55:BA56),2)</f>
        <v>0</v>
      </c>
      <c r="BB54" s="83">
        <f>ROUND(SUM(BB55:BB56),2)</f>
        <v>0</v>
      </c>
      <c r="BC54" s="83">
        <f>ROUND(SUM(BC55:BC56),2)</f>
        <v>0</v>
      </c>
      <c r="BD54" s="85">
        <f>ROUND(SUM(BD55:BD56),2)</f>
        <v>0</v>
      </c>
      <c r="BS54" s="86" t="s">
        <v>71</v>
      </c>
      <c r="BT54" s="86" t="s">
        <v>72</v>
      </c>
      <c r="BU54" s="87" t="s">
        <v>73</v>
      </c>
      <c r="BV54" s="86" t="s">
        <v>74</v>
      </c>
      <c r="BW54" s="86" t="s">
        <v>5</v>
      </c>
      <c r="BX54" s="86" t="s">
        <v>75</v>
      </c>
      <c r="CL54" s="86" t="s">
        <v>19</v>
      </c>
    </row>
    <row r="55" spans="1:91" s="7" customFormat="1" ht="16.5" customHeight="1">
      <c r="A55" s="88" t="s">
        <v>76</v>
      </c>
      <c r="B55" s="89"/>
      <c r="C55" s="90"/>
      <c r="D55" s="371" t="s">
        <v>77</v>
      </c>
      <c r="E55" s="371"/>
      <c r="F55" s="371"/>
      <c r="G55" s="371"/>
      <c r="H55" s="371"/>
      <c r="I55" s="91"/>
      <c r="J55" s="371" t="s">
        <v>78</v>
      </c>
      <c r="K55" s="371"/>
      <c r="L55" s="371"/>
      <c r="M55" s="371"/>
      <c r="N55" s="371"/>
      <c r="O55" s="371"/>
      <c r="P55" s="371"/>
      <c r="Q55" s="371"/>
      <c r="R55" s="371"/>
      <c r="S55" s="371"/>
      <c r="T55" s="371"/>
      <c r="U55" s="371"/>
      <c r="V55" s="371"/>
      <c r="W55" s="371"/>
      <c r="X55" s="371"/>
      <c r="Y55" s="371"/>
      <c r="Z55" s="371"/>
      <c r="AA55" s="371"/>
      <c r="AB55" s="371"/>
      <c r="AC55" s="371"/>
      <c r="AD55" s="371"/>
      <c r="AE55" s="371"/>
      <c r="AF55" s="371"/>
      <c r="AG55" s="369">
        <f>'SO 100 - Chodník + vjezdy'!J30</f>
        <v>0</v>
      </c>
      <c r="AH55" s="370"/>
      <c r="AI55" s="370"/>
      <c r="AJ55" s="370"/>
      <c r="AK55" s="370"/>
      <c r="AL55" s="370"/>
      <c r="AM55" s="370"/>
      <c r="AN55" s="369">
        <f>SUM(AG55,AT55)</f>
        <v>0</v>
      </c>
      <c r="AO55" s="370"/>
      <c r="AP55" s="370"/>
      <c r="AQ55" s="92" t="s">
        <v>79</v>
      </c>
      <c r="AR55" s="93"/>
      <c r="AS55" s="94">
        <v>0</v>
      </c>
      <c r="AT55" s="95">
        <f>ROUND(SUM(AV55:AW55),2)</f>
        <v>0</v>
      </c>
      <c r="AU55" s="96">
        <f>'SO 100 - Chodník + vjezdy'!P90</f>
        <v>0</v>
      </c>
      <c r="AV55" s="95">
        <f>'SO 100 - Chodník + vjezdy'!J33</f>
        <v>0</v>
      </c>
      <c r="AW55" s="95">
        <f>'SO 100 - Chodník + vjezdy'!J34</f>
        <v>0</v>
      </c>
      <c r="AX55" s="95">
        <f>'SO 100 - Chodník + vjezdy'!J35</f>
        <v>0</v>
      </c>
      <c r="AY55" s="95">
        <f>'SO 100 - Chodník + vjezdy'!J36</f>
        <v>0</v>
      </c>
      <c r="AZ55" s="95">
        <f>'SO 100 - Chodník + vjezdy'!F33</f>
        <v>0</v>
      </c>
      <c r="BA55" s="95">
        <f>'SO 100 - Chodník + vjezdy'!F34</f>
        <v>0</v>
      </c>
      <c r="BB55" s="95">
        <f>'SO 100 - Chodník + vjezdy'!F35</f>
        <v>0</v>
      </c>
      <c r="BC55" s="95">
        <f>'SO 100 - Chodník + vjezdy'!F36</f>
        <v>0</v>
      </c>
      <c r="BD55" s="97">
        <f>'SO 100 - Chodník + vjezdy'!F37</f>
        <v>0</v>
      </c>
      <c r="BT55" s="98" t="s">
        <v>80</v>
      </c>
      <c r="BV55" s="98" t="s">
        <v>74</v>
      </c>
      <c r="BW55" s="98" t="s">
        <v>81</v>
      </c>
      <c r="BX55" s="98" t="s">
        <v>5</v>
      </c>
      <c r="CL55" s="98" t="s">
        <v>19</v>
      </c>
      <c r="CM55" s="98" t="s">
        <v>82</v>
      </c>
    </row>
    <row r="56" spans="1:91" s="7" customFormat="1" ht="16.5" customHeight="1">
      <c r="A56" s="88" t="s">
        <v>76</v>
      </c>
      <c r="B56" s="89"/>
      <c r="C56" s="90"/>
      <c r="D56" s="371" t="s">
        <v>83</v>
      </c>
      <c r="E56" s="371"/>
      <c r="F56" s="371"/>
      <c r="G56" s="371"/>
      <c r="H56" s="371"/>
      <c r="I56" s="91"/>
      <c r="J56" s="371" t="s">
        <v>84</v>
      </c>
      <c r="K56" s="371"/>
      <c r="L56" s="371"/>
      <c r="M56" s="371"/>
      <c r="N56" s="371"/>
      <c r="O56" s="371"/>
      <c r="P56" s="371"/>
      <c r="Q56" s="371"/>
      <c r="R56" s="371"/>
      <c r="S56" s="371"/>
      <c r="T56" s="371"/>
      <c r="U56" s="371"/>
      <c r="V56" s="371"/>
      <c r="W56" s="371"/>
      <c r="X56" s="371"/>
      <c r="Y56" s="371"/>
      <c r="Z56" s="371"/>
      <c r="AA56" s="371"/>
      <c r="AB56" s="371"/>
      <c r="AC56" s="371"/>
      <c r="AD56" s="371"/>
      <c r="AE56" s="371"/>
      <c r="AF56" s="371"/>
      <c r="AG56" s="369">
        <f>'VON - Vedlejší a ostatní ...'!J30</f>
        <v>0</v>
      </c>
      <c r="AH56" s="370"/>
      <c r="AI56" s="370"/>
      <c r="AJ56" s="370"/>
      <c r="AK56" s="370"/>
      <c r="AL56" s="370"/>
      <c r="AM56" s="370"/>
      <c r="AN56" s="369">
        <f>SUM(AG56,AT56)</f>
        <v>0</v>
      </c>
      <c r="AO56" s="370"/>
      <c r="AP56" s="370"/>
      <c r="AQ56" s="92" t="s">
        <v>83</v>
      </c>
      <c r="AR56" s="93"/>
      <c r="AS56" s="99">
        <v>0</v>
      </c>
      <c r="AT56" s="100">
        <f>ROUND(SUM(AV56:AW56),2)</f>
        <v>0</v>
      </c>
      <c r="AU56" s="101">
        <f>'VON - Vedlejší a ostatní ...'!P84</f>
        <v>0</v>
      </c>
      <c r="AV56" s="100">
        <f>'VON - Vedlejší a ostatní ...'!J33</f>
        <v>0</v>
      </c>
      <c r="AW56" s="100">
        <f>'VON - Vedlejší a ostatní ...'!J34</f>
        <v>0</v>
      </c>
      <c r="AX56" s="100">
        <f>'VON - Vedlejší a ostatní ...'!J35</f>
        <v>0</v>
      </c>
      <c r="AY56" s="100">
        <f>'VON - Vedlejší a ostatní ...'!J36</f>
        <v>0</v>
      </c>
      <c r="AZ56" s="100">
        <f>'VON - Vedlejší a ostatní ...'!F33</f>
        <v>0</v>
      </c>
      <c r="BA56" s="100">
        <f>'VON - Vedlejší a ostatní ...'!F34</f>
        <v>0</v>
      </c>
      <c r="BB56" s="100">
        <f>'VON - Vedlejší a ostatní ...'!F35</f>
        <v>0</v>
      </c>
      <c r="BC56" s="100">
        <f>'VON - Vedlejší a ostatní ...'!F36</f>
        <v>0</v>
      </c>
      <c r="BD56" s="102">
        <f>'VON - Vedlejší a ostatní ...'!F37</f>
        <v>0</v>
      </c>
      <c r="BT56" s="98" t="s">
        <v>80</v>
      </c>
      <c r="BV56" s="98" t="s">
        <v>74</v>
      </c>
      <c r="BW56" s="98" t="s">
        <v>85</v>
      </c>
      <c r="BX56" s="98" t="s">
        <v>5</v>
      </c>
      <c r="CL56" s="98" t="s">
        <v>19</v>
      </c>
      <c r="CM56" s="98" t="s">
        <v>82</v>
      </c>
    </row>
    <row r="57" spans="1:91" s="2" customFormat="1" ht="30" customHeight="1">
      <c r="A57" s="36"/>
      <c r="B57" s="37"/>
      <c r="C57" s="38"/>
      <c r="D57" s="38"/>
      <c r="E57" s="38"/>
      <c r="F57" s="38"/>
      <c r="G57" s="38"/>
      <c r="H57" s="38"/>
      <c r="I57" s="38"/>
      <c r="J57" s="38"/>
      <c r="K57" s="38"/>
      <c r="L57" s="38"/>
      <c r="M57" s="38"/>
      <c r="N57" s="38"/>
      <c r="O57" s="38"/>
      <c r="P57" s="38"/>
      <c r="Q57" s="38"/>
      <c r="R57" s="38"/>
      <c r="S57" s="38"/>
      <c r="T57" s="38"/>
      <c r="U57" s="38"/>
      <c r="V57" s="38"/>
      <c r="W57" s="38"/>
      <c r="X57" s="38"/>
      <c r="Y57" s="38"/>
      <c r="Z57" s="38"/>
      <c r="AA57" s="38"/>
      <c r="AB57" s="38"/>
      <c r="AC57" s="38"/>
      <c r="AD57" s="38"/>
      <c r="AE57" s="38"/>
      <c r="AF57" s="38"/>
      <c r="AG57" s="38"/>
      <c r="AH57" s="38"/>
      <c r="AI57" s="38"/>
      <c r="AJ57" s="38"/>
      <c r="AK57" s="38"/>
      <c r="AL57" s="38"/>
      <c r="AM57" s="38"/>
      <c r="AN57" s="38"/>
      <c r="AO57" s="38"/>
      <c r="AP57" s="38"/>
      <c r="AQ57" s="38"/>
      <c r="AR57" s="41"/>
      <c r="AS57" s="36"/>
      <c r="AT57" s="36"/>
      <c r="AU57" s="36"/>
      <c r="AV57" s="36"/>
      <c r="AW57" s="36"/>
      <c r="AX57" s="36"/>
      <c r="AY57" s="36"/>
      <c r="AZ57" s="36"/>
      <c r="BA57" s="36"/>
      <c r="BB57" s="36"/>
      <c r="BC57" s="36"/>
      <c r="BD57" s="36"/>
      <c r="BE57" s="36"/>
    </row>
    <row r="58" spans="1:91" s="2" customFormat="1" ht="6.9" customHeight="1">
      <c r="A58" s="36"/>
      <c r="B58" s="49"/>
      <c r="C58" s="50"/>
      <c r="D58" s="50"/>
      <c r="E58" s="50"/>
      <c r="F58" s="50"/>
      <c r="G58" s="50"/>
      <c r="H58" s="50"/>
      <c r="I58" s="50"/>
      <c r="J58" s="50"/>
      <c r="K58" s="50"/>
      <c r="L58" s="50"/>
      <c r="M58" s="50"/>
      <c r="N58" s="50"/>
      <c r="O58" s="50"/>
      <c r="P58" s="50"/>
      <c r="Q58" s="50"/>
      <c r="R58" s="50"/>
      <c r="S58" s="50"/>
      <c r="T58" s="50"/>
      <c r="U58" s="50"/>
      <c r="V58" s="50"/>
      <c r="W58" s="50"/>
      <c r="X58" s="50"/>
      <c r="Y58" s="50"/>
      <c r="Z58" s="50"/>
      <c r="AA58" s="50"/>
      <c r="AB58" s="50"/>
      <c r="AC58" s="50"/>
      <c r="AD58" s="50"/>
      <c r="AE58" s="50"/>
      <c r="AF58" s="50"/>
      <c r="AG58" s="50"/>
      <c r="AH58" s="50"/>
      <c r="AI58" s="50"/>
      <c r="AJ58" s="50"/>
      <c r="AK58" s="50"/>
      <c r="AL58" s="50"/>
      <c r="AM58" s="50"/>
      <c r="AN58" s="50"/>
      <c r="AO58" s="50"/>
      <c r="AP58" s="50"/>
      <c r="AQ58" s="50"/>
      <c r="AR58" s="41"/>
      <c r="AS58" s="36"/>
      <c r="AT58" s="36"/>
      <c r="AU58" s="36"/>
      <c r="AV58" s="36"/>
      <c r="AW58" s="36"/>
      <c r="AX58" s="36"/>
      <c r="AY58" s="36"/>
      <c r="AZ58" s="36"/>
      <c r="BA58" s="36"/>
      <c r="BB58" s="36"/>
      <c r="BC58" s="36"/>
      <c r="BD58" s="36"/>
      <c r="BE58" s="36"/>
    </row>
  </sheetData>
  <sheetProtection algorithmName="SHA-512" hashValue="GaFDuRwYbt/2Ravlzj8ia9WpKD+C/sYn+aq/lhep3bJa4ViJ27sUT7KqTwZX3t9QlCbExU+SR+DBRbjETbZdnQ==" saltValue="eZIe5eWgMBQWEamiSiVQ2exhCD+pi02ahLft7sPRA6ljt03z1P5Wynw0j3JlcqwS3xCkGSrnCQ2velgCFSB9xQ==" spinCount="100000" sheet="1" objects="1" scenarios="1" formatColumns="0" formatRows="0"/>
  <mergeCells count="46">
    <mergeCell ref="AR2:BE2"/>
    <mergeCell ref="AN56:AP56"/>
    <mergeCell ref="AG56:AM56"/>
    <mergeCell ref="D56:H56"/>
    <mergeCell ref="J56:AF56"/>
    <mergeCell ref="AG54:AM54"/>
    <mergeCell ref="AN54:AP54"/>
    <mergeCell ref="C52:G52"/>
    <mergeCell ref="I52:AF52"/>
    <mergeCell ref="AG52:AM52"/>
    <mergeCell ref="AN52:AP52"/>
    <mergeCell ref="AN55:AP55"/>
    <mergeCell ref="AG55:AM55"/>
    <mergeCell ref="D55:H55"/>
    <mergeCell ref="J55:AF55"/>
    <mergeCell ref="L45:AO45"/>
    <mergeCell ref="AM47:AN47"/>
    <mergeCell ref="AM49:AP49"/>
    <mergeCell ref="AS49:AT51"/>
    <mergeCell ref="AM50:AP50"/>
    <mergeCell ref="W33:AE33"/>
    <mergeCell ref="AK33:AO33"/>
    <mergeCell ref="L33:P33"/>
    <mergeCell ref="X35:AB35"/>
    <mergeCell ref="AK35:AO35"/>
    <mergeCell ref="AK31:AO31"/>
    <mergeCell ref="L31:P31"/>
    <mergeCell ref="W32:AE32"/>
    <mergeCell ref="AK32:AO32"/>
    <mergeCell ref="L32:P3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55" location="'SO 100 - Chodník + vjezdy'!C2" display="/" xr:uid="{00000000-0004-0000-0000-000000000000}"/>
    <hyperlink ref="A56" location="'VON - Vedlejší a ostatní ...'!C2" display="/" xr:uid="{00000000-0004-0000-0000-000001000000}"/>
  </hyperlinks>
  <pageMargins left="0.39370078740157483" right="0.39370078740157483" top="0.39370078740157483" bottom="0.39370078740157483" header="0" footer="0"/>
  <pageSetup paperSize="9" scale="99" fitToHeight="100" orientation="landscape" blackAndWhite="1" r:id="rId1"/>
  <headerFooter>
    <oddHeader>&amp;LOprava komunikace ulice Žižkova - Dobříš&amp;CDOPAS s.r.o.&amp;RPOLOŽKOVÝ VÝKAZ VÝMĚR
revize_R01</oddHeader>
    <oddFooter>&amp;LRekapitulace stavby :
SO 100 - Chodník + vjezdy
VON - Vedlejší a ostatní náklady&amp;CStrana &amp;P z &amp;N&amp;RRekapitulace
položkových soupisů prací</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272BB5-F3F1-4124-ADE2-6F7F5156DB42}">
  <sheetPr>
    <pageSetUpPr fitToPage="1"/>
  </sheetPr>
  <dimension ref="A1:A107"/>
  <sheetViews>
    <sheetView view="pageLayout" topLeftCell="A10" workbookViewId="0">
      <selection sqref="A1:F29"/>
    </sheetView>
  </sheetViews>
  <sheetFormatPr defaultRowHeight="10.199999999999999"/>
  <cols>
    <col min="1" max="1" width="112" style="394" customWidth="1"/>
    <col min="2" max="256" width="9.140625" style="394"/>
    <col min="257" max="257" width="112" style="394" customWidth="1"/>
    <col min="258" max="512" width="9.140625" style="394"/>
    <col min="513" max="513" width="112" style="394" customWidth="1"/>
    <col min="514" max="768" width="9.140625" style="394"/>
    <col min="769" max="769" width="112" style="394" customWidth="1"/>
    <col min="770" max="1024" width="9.140625" style="394"/>
    <col min="1025" max="1025" width="112" style="394" customWidth="1"/>
    <col min="1026" max="1280" width="9.140625" style="394"/>
    <col min="1281" max="1281" width="112" style="394" customWidth="1"/>
    <col min="1282" max="1536" width="9.140625" style="394"/>
    <col min="1537" max="1537" width="112" style="394" customWidth="1"/>
    <col min="1538" max="1792" width="9.140625" style="394"/>
    <col min="1793" max="1793" width="112" style="394" customWidth="1"/>
    <col min="1794" max="2048" width="9.140625" style="394"/>
    <col min="2049" max="2049" width="112" style="394" customWidth="1"/>
    <col min="2050" max="2304" width="9.140625" style="394"/>
    <col min="2305" max="2305" width="112" style="394" customWidth="1"/>
    <col min="2306" max="2560" width="9.140625" style="394"/>
    <col min="2561" max="2561" width="112" style="394" customWidth="1"/>
    <col min="2562" max="2816" width="9.140625" style="394"/>
    <col min="2817" max="2817" width="112" style="394" customWidth="1"/>
    <col min="2818" max="3072" width="9.140625" style="394"/>
    <col min="3073" max="3073" width="112" style="394" customWidth="1"/>
    <col min="3074" max="3328" width="9.140625" style="394"/>
    <col min="3329" max="3329" width="112" style="394" customWidth="1"/>
    <col min="3330" max="3584" width="9.140625" style="394"/>
    <col min="3585" max="3585" width="112" style="394" customWidth="1"/>
    <col min="3586" max="3840" width="9.140625" style="394"/>
    <col min="3841" max="3841" width="112" style="394" customWidth="1"/>
    <col min="3842" max="4096" width="9.140625" style="394"/>
    <col min="4097" max="4097" width="112" style="394" customWidth="1"/>
    <col min="4098" max="4352" width="9.140625" style="394"/>
    <col min="4353" max="4353" width="112" style="394" customWidth="1"/>
    <col min="4354" max="4608" width="9.140625" style="394"/>
    <col min="4609" max="4609" width="112" style="394" customWidth="1"/>
    <col min="4610" max="4864" width="9.140625" style="394"/>
    <col min="4865" max="4865" width="112" style="394" customWidth="1"/>
    <col min="4866" max="5120" width="9.140625" style="394"/>
    <col min="5121" max="5121" width="112" style="394" customWidth="1"/>
    <col min="5122" max="5376" width="9.140625" style="394"/>
    <col min="5377" max="5377" width="112" style="394" customWidth="1"/>
    <col min="5378" max="5632" width="9.140625" style="394"/>
    <col min="5633" max="5633" width="112" style="394" customWidth="1"/>
    <col min="5634" max="5888" width="9.140625" style="394"/>
    <col min="5889" max="5889" width="112" style="394" customWidth="1"/>
    <col min="5890" max="6144" width="9.140625" style="394"/>
    <col min="6145" max="6145" width="112" style="394" customWidth="1"/>
    <col min="6146" max="6400" width="9.140625" style="394"/>
    <col min="6401" max="6401" width="112" style="394" customWidth="1"/>
    <col min="6402" max="6656" width="9.140625" style="394"/>
    <col min="6657" max="6657" width="112" style="394" customWidth="1"/>
    <col min="6658" max="6912" width="9.140625" style="394"/>
    <col min="6913" max="6913" width="112" style="394" customWidth="1"/>
    <col min="6914" max="7168" width="9.140625" style="394"/>
    <col min="7169" max="7169" width="112" style="394" customWidth="1"/>
    <col min="7170" max="7424" width="9.140625" style="394"/>
    <col min="7425" max="7425" width="112" style="394" customWidth="1"/>
    <col min="7426" max="7680" width="9.140625" style="394"/>
    <col min="7681" max="7681" width="112" style="394" customWidth="1"/>
    <col min="7682" max="7936" width="9.140625" style="394"/>
    <col min="7937" max="7937" width="112" style="394" customWidth="1"/>
    <col min="7938" max="8192" width="9.140625" style="394"/>
    <col min="8193" max="8193" width="112" style="394" customWidth="1"/>
    <col min="8194" max="8448" width="9.140625" style="394"/>
    <col min="8449" max="8449" width="112" style="394" customWidth="1"/>
    <col min="8450" max="8704" width="9.140625" style="394"/>
    <col min="8705" max="8705" width="112" style="394" customWidth="1"/>
    <col min="8706" max="8960" width="9.140625" style="394"/>
    <col min="8961" max="8961" width="112" style="394" customWidth="1"/>
    <col min="8962" max="9216" width="9.140625" style="394"/>
    <col min="9217" max="9217" width="112" style="394" customWidth="1"/>
    <col min="9218" max="9472" width="9.140625" style="394"/>
    <col min="9473" max="9473" width="112" style="394" customWidth="1"/>
    <col min="9474" max="9728" width="9.140625" style="394"/>
    <col min="9729" max="9729" width="112" style="394" customWidth="1"/>
    <col min="9730" max="9984" width="9.140625" style="394"/>
    <col min="9985" max="9985" width="112" style="394" customWidth="1"/>
    <col min="9986" max="10240" width="9.140625" style="394"/>
    <col min="10241" max="10241" width="112" style="394" customWidth="1"/>
    <col min="10242" max="10496" width="9.140625" style="394"/>
    <col min="10497" max="10497" width="112" style="394" customWidth="1"/>
    <col min="10498" max="10752" width="9.140625" style="394"/>
    <col min="10753" max="10753" width="112" style="394" customWidth="1"/>
    <col min="10754" max="11008" width="9.140625" style="394"/>
    <col min="11009" max="11009" width="112" style="394" customWidth="1"/>
    <col min="11010" max="11264" width="9.140625" style="394"/>
    <col min="11265" max="11265" width="112" style="394" customWidth="1"/>
    <col min="11266" max="11520" width="9.140625" style="394"/>
    <col min="11521" max="11521" width="112" style="394" customWidth="1"/>
    <col min="11522" max="11776" width="9.140625" style="394"/>
    <col min="11777" max="11777" width="112" style="394" customWidth="1"/>
    <col min="11778" max="12032" width="9.140625" style="394"/>
    <col min="12033" max="12033" width="112" style="394" customWidth="1"/>
    <col min="12034" max="12288" width="9.140625" style="394"/>
    <col min="12289" max="12289" width="112" style="394" customWidth="1"/>
    <col min="12290" max="12544" width="9.140625" style="394"/>
    <col min="12545" max="12545" width="112" style="394" customWidth="1"/>
    <col min="12546" max="12800" width="9.140625" style="394"/>
    <col min="12801" max="12801" width="112" style="394" customWidth="1"/>
    <col min="12802" max="13056" width="9.140625" style="394"/>
    <col min="13057" max="13057" width="112" style="394" customWidth="1"/>
    <col min="13058" max="13312" width="9.140625" style="394"/>
    <col min="13313" max="13313" width="112" style="394" customWidth="1"/>
    <col min="13314" max="13568" width="9.140625" style="394"/>
    <col min="13569" max="13569" width="112" style="394" customWidth="1"/>
    <col min="13570" max="13824" width="9.140625" style="394"/>
    <col min="13825" max="13825" width="112" style="394" customWidth="1"/>
    <col min="13826" max="14080" width="9.140625" style="394"/>
    <col min="14081" max="14081" width="112" style="394" customWidth="1"/>
    <col min="14082" max="14336" width="9.140625" style="394"/>
    <col min="14337" max="14337" width="112" style="394" customWidth="1"/>
    <col min="14338" max="14592" width="9.140625" style="394"/>
    <col min="14593" max="14593" width="112" style="394" customWidth="1"/>
    <col min="14594" max="14848" width="9.140625" style="394"/>
    <col min="14849" max="14849" width="112" style="394" customWidth="1"/>
    <col min="14850" max="15104" width="9.140625" style="394"/>
    <col min="15105" max="15105" width="112" style="394" customWidth="1"/>
    <col min="15106" max="15360" width="9.140625" style="394"/>
    <col min="15361" max="15361" width="112" style="394" customWidth="1"/>
    <col min="15362" max="15616" width="9.140625" style="394"/>
    <col min="15617" max="15617" width="112" style="394" customWidth="1"/>
    <col min="15618" max="15872" width="9.140625" style="394"/>
    <col min="15873" max="15873" width="112" style="394" customWidth="1"/>
    <col min="15874" max="16128" width="9.140625" style="394"/>
    <col min="16129" max="16129" width="112" style="394" customWidth="1"/>
    <col min="16130" max="16384" width="9.140625" style="394"/>
  </cols>
  <sheetData>
    <row r="1" spans="1:1" ht="51" customHeight="1">
      <c r="A1" s="393" t="s">
        <v>795</v>
      </c>
    </row>
    <row r="2" spans="1:1" ht="51" customHeight="1">
      <c r="A2" s="395" t="s">
        <v>796</v>
      </c>
    </row>
    <row r="3" spans="1:1" ht="51" customHeight="1">
      <c r="A3" s="395" t="s">
        <v>797</v>
      </c>
    </row>
    <row r="4" spans="1:1" ht="78" customHeight="1">
      <c r="A4" s="395" t="s">
        <v>798</v>
      </c>
    </row>
    <row r="5" spans="1:1" ht="63.75" customHeight="1">
      <c r="A5" s="395" t="s">
        <v>799</v>
      </c>
    </row>
    <row r="6" spans="1:1" ht="51" customHeight="1">
      <c r="A6" s="395" t="s">
        <v>800</v>
      </c>
    </row>
    <row r="7" spans="1:1" ht="64.5" customHeight="1">
      <c r="A7" s="395" t="s">
        <v>801</v>
      </c>
    </row>
    <row r="8" spans="1:1" ht="104.25" customHeight="1">
      <c r="A8" s="395" t="s">
        <v>802</v>
      </c>
    </row>
    <row r="9" spans="1:1" ht="77.25" customHeight="1">
      <c r="A9" s="395" t="s">
        <v>803</v>
      </c>
    </row>
    <row r="10" spans="1:1" ht="79.5" customHeight="1">
      <c r="A10" s="395" t="s">
        <v>804</v>
      </c>
    </row>
    <row r="11" spans="1:1" ht="51" customHeight="1">
      <c r="A11" s="395" t="s">
        <v>805</v>
      </c>
    </row>
    <row r="12" spans="1:1" ht="51" customHeight="1">
      <c r="A12" s="395" t="s">
        <v>806</v>
      </c>
    </row>
    <row r="13" spans="1:1" ht="51" customHeight="1">
      <c r="A13" s="395" t="s">
        <v>807</v>
      </c>
    </row>
    <row r="14" spans="1:1" ht="51" customHeight="1">
      <c r="A14" s="395" t="s">
        <v>808</v>
      </c>
    </row>
    <row r="15" spans="1:1" ht="51" customHeight="1">
      <c r="A15" s="395" t="s">
        <v>809</v>
      </c>
    </row>
    <row r="16" spans="1:1" ht="51" customHeight="1">
      <c r="A16" s="395" t="s">
        <v>810</v>
      </c>
    </row>
    <row r="17" spans="1:1" ht="51" customHeight="1">
      <c r="A17" s="395" t="s">
        <v>811</v>
      </c>
    </row>
    <row r="18" spans="1:1" ht="51" customHeight="1">
      <c r="A18" s="395" t="s">
        <v>812</v>
      </c>
    </row>
    <row r="19" spans="1:1" ht="51" customHeight="1">
      <c r="A19" s="395" t="s">
        <v>813</v>
      </c>
    </row>
    <row r="20" spans="1:1" ht="90.75" customHeight="1">
      <c r="A20" s="395" t="s">
        <v>814</v>
      </c>
    </row>
    <row r="21" spans="1:1" ht="64.5" customHeight="1">
      <c r="A21" s="395" t="s">
        <v>815</v>
      </c>
    </row>
    <row r="22" spans="1:1" ht="51" customHeight="1">
      <c r="A22" s="395" t="s">
        <v>816</v>
      </c>
    </row>
    <row r="23" spans="1:1" ht="66" customHeight="1">
      <c r="A23" s="395" t="s">
        <v>817</v>
      </c>
    </row>
    <row r="24" spans="1:1" ht="78" customHeight="1">
      <c r="A24" s="395" t="s">
        <v>818</v>
      </c>
    </row>
    <row r="25" spans="1:1" ht="51" customHeight="1">
      <c r="A25" s="395" t="s">
        <v>819</v>
      </c>
    </row>
    <row r="26" spans="1:1" ht="51" customHeight="1">
      <c r="A26" s="395" t="s">
        <v>820</v>
      </c>
    </row>
    <row r="27" spans="1:1" ht="51" customHeight="1">
      <c r="A27" s="395" t="s">
        <v>821</v>
      </c>
    </row>
    <row r="28" spans="1:1" ht="51" customHeight="1">
      <c r="A28" s="395" t="s">
        <v>822</v>
      </c>
    </row>
    <row r="29" spans="1:1" ht="51" customHeight="1">
      <c r="A29" s="395" t="s">
        <v>823</v>
      </c>
    </row>
    <row r="31" spans="1:1" ht="13.8">
      <c r="A31" s="396"/>
    </row>
    <row r="32" spans="1:1" ht="13.8">
      <c r="A32" s="396"/>
    </row>
    <row r="33" spans="1:1" ht="13.8">
      <c r="A33" s="396"/>
    </row>
    <row r="34" spans="1:1" ht="13.8">
      <c r="A34" s="396"/>
    </row>
    <row r="35" spans="1:1" ht="13.8">
      <c r="A35" s="396"/>
    </row>
    <row r="36" spans="1:1" ht="13.8">
      <c r="A36" s="396"/>
    </row>
    <row r="37" spans="1:1" ht="13.8">
      <c r="A37" s="396"/>
    </row>
    <row r="38" spans="1:1" ht="13.8">
      <c r="A38" s="396"/>
    </row>
    <row r="39" spans="1:1" ht="13.8">
      <c r="A39" s="396"/>
    </row>
    <row r="40" spans="1:1" ht="13.8">
      <c r="A40" s="396"/>
    </row>
    <row r="41" spans="1:1" ht="13.8">
      <c r="A41" s="396"/>
    </row>
    <row r="42" spans="1:1" ht="13.8">
      <c r="A42" s="396"/>
    </row>
    <row r="43" spans="1:1" ht="13.8">
      <c r="A43" s="396"/>
    </row>
    <row r="44" spans="1:1" ht="13.8">
      <c r="A44" s="396"/>
    </row>
    <row r="45" spans="1:1" ht="13.8">
      <c r="A45" s="396"/>
    </row>
    <row r="46" spans="1:1" ht="13.8">
      <c r="A46" s="396"/>
    </row>
    <row r="47" spans="1:1" ht="13.8">
      <c r="A47" s="396"/>
    </row>
    <row r="48" spans="1:1" ht="13.8">
      <c r="A48" s="396"/>
    </row>
    <row r="49" spans="1:1" ht="13.8">
      <c r="A49" s="396"/>
    </row>
    <row r="50" spans="1:1" ht="13.8">
      <c r="A50" s="396"/>
    </row>
    <row r="51" spans="1:1" ht="13.8">
      <c r="A51" s="396"/>
    </row>
    <row r="52" spans="1:1" ht="13.8">
      <c r="A52" s="396"/>
    </row>
    <row r="53" spans="1:1" ht="13.8">
      <c r="A53" s="396"/>
    </row>
    <row r="54" spans="1:1" ht="13.8">
      <c r="A54" s="396"/>
    </row>
    <row r="55" spans="1:1" ht="13.8">
      <c r="A55" s="396"/>
    </row>
    <row r="56" spans="1:1" ht="13.8">
      <c r="A56" s="396"/>
    </row>
    <row r="57" spans="1:1" ht="13.8">
      <c r="A57" s="396"/>
    </row>
    <row r="58" spans="1:1" ht="13.8">
      <c r="A58" s="396"/>
    </row>
    <row r="59" spans="1:1" ht="13.8">
      <c r="A59" s="396"/>
    </row>
    <row r="60" spans="1:1" ht="13.8">
      <c r="A60" s="396"/>
    </row>
    <row r="61" spans="1:1" ht="13.8">
      <c r="A61" s="396"/>
    </row>
    <row r="62" spans="1:1" ht="13.8">
      <c r="A62" s="396"/>
    </row>
    <row r="63" spans="1:1" ht="13.8">
      <c r="A63" s="396"/>
    </row>
    <row r="64" spans="1:1" ht="13.8">
      <c r="A64" s="396"/>
    </row>
    <row r="65" spans="1:1" ht="13.8">
      <c r="A65" s="396"/>
    </row>
    <row r="66" spans="1:1" ht="13.8">
      <c r="A66" s="396"/>
    </row>
    <row r="67" spans="1:1" ht="13.8">
      <c r="A67" s="396"/>
    </row>
    <row r="68" spans="1:1" ht="13.8">
      <c r="A68" s="396"/>
    </row>
    <row r="69" spans="1:1" ht="13.8">
      <c r="A69" s="396"/>
    </row>
    <row r="70" spans="1:1" ht="13.8">
      <c r="A70" s="396"/>
    </row>
    <row r="71" spans="1:1" ht="13.8">
      <c r="A71" s="396"/>
    </row>
    <row r="72" spans="1:1" ht="13.8">
      <c r="A72" s="396"/>
    </row>
    <row r="73" spans="1:1" ht="13.8">
      <c r="A73" s="396"/>
    </row>
    <row r="74" spans="1:1" ht="13.8">
      <c r="A74" s="396"/>
    </row>
    <row r="75" spans="1:1" ht="13.8">
      <c r="A75" s="396"/>
    </row>
    <row r="76" spans="1:1" ht="13.8">
      <c r="A76" s="396"/>
    </row>
    <row r="77" spans="1:1" ht="13.8">
      <c r="A77" s="396"/>
    </row>
    <row r="78" spans="1:1" ht="13.8">
      <c r="A78" s="396"/>
    </row>
    <row r="79" spans="1:1" ht="13.8">
      <c r="A79" s="396"/>
    </row>
    <row r="80" spans="1:1" ht="13.8">
      <c r="A80" s="396"/>
    </row>
    <row r="81" spans="1:1" ht="13.8">
      <c r="A81" s="396"/>
    </row>
    <row r="82" spans="1:1" ht="13.8">
      <c r="A82" s="396"/>
    </row>
    <row r="83" spans="1:1" ht="13.8">
      <c r="A83" s="396"/>
    </row>
    <row r="84" spans="1:1" ht="13.8">
      <c r="A84" s="396"/>
    </row>
    <row r="85" spans="1:1" ht="13.8">
      <c r="A85" s="396"/>
    </row>
    <row r="86" spans="1:1" ht="13.8">
      <c r="A86" s="396"/>
    </row>
    <row r="87" spans="1:1" ht="13.8">
      <c r="A87" s="396"/>
    </row>
    <row r="88" spans="1:1" ht="13.8">
      <c r="A88" s="396"/>
    </row>
    <row r="89" spans="1:1" ht="13.8">
      <c r="A89" s="396"/>
    </row>
    <row r="90" spans="1:1" ht="13.8">
      <c r="A90" s="396"/>
    </row>
    <row r="91" spans="1:1" ht="13.8">
      <c r="A91" s="396"/>
    </row>
    <row r="92" spans="1:1" ht="13.8">
      <c r="A92" s="396"/>
    </row>
    <row r="93" spans="1:1" ht="13.8">
      <c r="A93" s="396"/>
    </row>
    <row r="94" spans="1:1" ht="13.8">
      <c r="A94" s="396"/>
    </row>
    <row r="95" spans="1:1" ht="13.8">
      <c r="A95" s="396"/>
    </row>
    <row r="96" spans="1:1" ht="13.8">
      <c r="A96" s="396"/>
    </row>
    <row r="97" spans="1:1" ht="13.8">
      <c r="A97" s="396"/>
    </row>
    <row r="98" spans="1:1" ht="13.8">
      <c r="A98" s="396"/>
    </row>
    <row r="99" spans="1:1" ht="13.8">
      <c r="A99" s="396"/>
    </row>
    <row r="100" spans="1:1" ht="13.8">
      <c r="A100" s="396"/>
    </row>
    <row r="101" spans="1:1" ht="13.8">
      <c r="A101" s="396"/>
    </row>
    <row r="102" spans="1:1" ht="13.8">
      <c r="A102" s="396"/>
    </row>
    <row r="103" spans="1:1" ht="13.8">
      <c r="A103" s="396"/>
    </row>
    <row r="104" spans="1:1" ht="13.8">
      <c r="A104" s="396"/>
    </row>
    <row r="105" spans="1:1" ht="13.8">
      <c r="A105" s="396"/>
    </row>
    <row r="106" spans="1:1" ht="13.8">
      <c r="A106" s="396"/>
    </row>
    <row r="107" spans="1:1" ht="13.8">
      <c r="A107" s="396"/>
    </row>
  </sheetData>
  <sheetProtection algorithmName="SHA-512" hashValue="/FWQJrOnqNMk8VmlPYk/+7Rqv5GM5rA959eeiFBcsWUL4MgaPkyOJqrJKxKcWrko8Dcpml6IDR5nVAkCjT6cZQ==" saltValue="Wd2eCOZsVPSYSGyMLcEgKA==" spinCount="100000" sheet="1" objects="1" scenarios="1"/>
  <pageMargins left="0.70866141732283472" right="0.70866141732283472" top="0.94488188976377963" bottom="0.78740157480314965" header="0.31496062992125984" footer="0.31496062992125984"/>
  <pageSetup paperSize="9" fitToHeight="100" orientation="landscape" r:id="rId1"/>
  <headerFooter>
    <oddHeader>&amp;LOprava komunikace ulice Žižkova - Dobříš&amp;CDOPAS s.r.o.&amp;R&amp;P z &amp;N</oddHeader>
    <oddFooter>&amp;LSO 100 - Chodník a vjezdy
VON - Vedlejší a ostatní náklady&amp;CPoložkový výkaz výměr&amp;Rčást - Všeobecné podmínky k ceně díla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522"/>
  <sheetViews>
    <sheetView showGridLines="0" topLeftCell="A506" workbookViewId="0">
      <selection activeCell="E27" sqref="E27:H27"/>
    </sheetView>
  </sheetViews>
  <sheetFormatPr defaultRowHeight="14.4"/>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1.42578125" style="1" customWidth="1"/>
    <col min="9"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374"/>
      <c r="M2" s="374"/>
      <c r="N2" s="374"/>
      <c r="O2" s="374"/>
      <c r="P2" s="374"/>
      <c r="Q2" s="374"/>
      <c r="R2" s="374"/>
      <c r="S2" s="374"/>
      <c r="T2" s="374"/>
      <c r="U2" s="374"/>
      <c r="V2" s="374"/>
      <c r="AT2" s="19" t="s">
        <v>81</v>
      </c>
    </row>
    <row r="3" spans="1:46" s="1" customFormat="1" ht="6.9" customHeight="1">
      <c r="B3" s="103"/>
      <c r="C3" s="104"/>
      <c r="D3" s="104"/>
      <c r="E3" s="104"/>
      <c r="F3" s="104"/>
      <c r="G3" s="104"/>
      <c r="H3" s="104"/>
      <c r="I3" s="104"/>
      <c r="J3" s="104"/>
      <c r="K3" s="104"/>
      <c r="L3" s="22"/>
      <c r="AT3" s="19" t="s">
        <v>82</v>
      </c>
    </row>
    <row r="4" spans="1:46" s="1" customFormat="1" ht="24.9" customHeight="1">
      <c r="B4" s="22"/>
      <c r="D4" s="105" t="s">
        <v>86</v>
      </c>
      <c r="L4" s="22"/>
      <c r="M4" s="106" t="s">
        <v>10</v>
      </c>
      <c r="AT4" s="19" t="s">
        <v>4</v>
      </c>
    </row>
    <row r="5" spans="1:46" s="1" customFormat="1" ht="6.9" customHeight="1">
      <c r="B5" s="22"/>
      <c r="L5" s="22"/>
    </row>
    <row r="6" spans="1:46" s="1" customFormat="1" ht="12" customHeight="1">
      <c r="B6" s="22"/>
      <c r="D6" s="107" t="s">
        <v>16</v>
      </c>
      <c r="L6" s="22"/>
    </row>
    <row r="7" spans="1:46" s="1" customFormat="1" ht="16.5" customHeight="1">
      <c r="B7" s="22"/>
      <c r="E7" s="375" t="str">
        <f>'Rekapitulace stavby'!K6</f>
        <v>Oprava komunikace ulice Žižkova - Dobříš (zjednodušená DZS+DPS)_revize_R01</v>
      </c>
      <c r="F7" s="376"/>
      <c r="G7" s="376"/>
      <c r="H7" s="376"/>
      <c r="L7" s="22"/>
    </row>
    <row r="8" spans="1:46" s="2" customFormat="1" ht="12" customHeight="1">
      <c r="A8" s="36"/>
      <c r="B8" s="41"/>
      <c r="C8" s="36"/>
      <c r="D8" s="107" t="s">
        <v>87</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77" t="s">
        <v>88</v>
      </c>
      <c r="F9" s="378"/>
      <c r="G9" s="378"/>
      <c r="H9" s="378"/>
      <c r="I9" s="36"/>
      <c r="J9" s="36"/>
      <c r="K9" s="36"/>
      <c r="L9" s="108"/>
      <c r="S9" s="36"/>
      <c r="T9" s="36"/>
      <c r="U9" s="36"/>
      <c r="V9" s="36"/>
      <c r="W9" s="36"/>
      <c r="X9" s="36"/>
      <c r="Y9" s="36"/>
      <c r="Z9" s="36"/>
      <c r="AA9" s="36"/>
      <c r="AB9" s="36"/>
      <c r="AC9" s="36"/>
      <c r="AD9" s="36"/>
      <c r="AE9" s="36"/>
    </row>
    <row r="10" spans="1:46" s="2" customFormat="1" ht="10.199999999999999">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22</v>
      </c>
      <c r="G12" s="36"/>
      <c r="H12" s="36"/>
      <c r="I12" s="107" t="s">
        <v>23</v>
      </c>
      <c r="J12" s="110" t="str">
        <f>'Rekapitulace stavby'!AN8</f>
        <v>20. 10. 2020</v>
      </c>
      <c r="K12" s="36"/>
      <c r="L12" s="108"/>
      <c r="S12" s="36"/>
      <c r="T12" s="36"/>
      <c r="U12" s="36"/>
      <c r="V12" s="36"/>
      <c r="W12" s="36"/>
      <c r="X12" s="36"/>
      <c r="Y12" s="36"/>
      <c r="Z12" s="36"/>
      <c r="AA12" s="36"/>
      <c r="AB12" s="36"/>
      <c r="AC12" s="36"/>
      <c r="AD12" s="36"/>
      <c r="AE12" s="36"/>
    </row>
    <row r="13" spans="1:46" s="2" customFormat="1" ht="10.8"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25</v>
      </c>
      <c r="E14" s="36"/>
      <c r="F14" s="36"/>
      <c r="G14" s="36"/>
      <c r="H14" s="36"/>
      <c r="I14" s="107" t="s">
        <v>26</v>
      </c>
      <c r="J14" s="109" t="s">
        <v>19</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
        <v>27</v>
      </c>
      <c r="F15" s="36"/>
      <c r="G15" s="36"/>
      <c r="H15" s="36"/>
      <c r="I15" s="107" t="s">
        <v>28</v>
      </c>
      <c r="J15" s="109" t="s">
        <v>19</v>
      </c>
      <c r="K15" s="36"/>
      <c r="L15" s="108"/>
      <c r="S15" s="36"/>
      <c r="T15" s="36"/>
      <c r="U15" s="36"/>
      <c r="V15" s="36"/>
      <c r="W15" s="36"/>
      <c r="X15" s="36"/>
      <c r="Y15" s="36"/>
      <c r="Z15" s="36"/>
      <c r="AA15" s="36"/>
      <c r="AB15" s="36"/>
      <c r="AC15" s="36"/>
      <c r="AD15" s="36"/>
      <c r="AE15" s="36"/>
    </row>
    <row r="16" spans="1:46" s="2" customFormat="1" ht="6.9"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29</v>
      </c>
      <c r="E17" s="36"/>
      <c r="F17" s="36"/>
      <c r="G17" s="36"/>
      <c r="H17" s="36"/>
      <c r="I17" s="107" t="s">
        <v>26</v>
      </c>
      <c r="J17" s="32"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79" t="str">
        <f>'Rekapitulace stavby'!E14</f>
        <v>Vyplň údaj</v>
      </c>
      <c r="F18" s="380"/>
      <c r="G18" s="380"/>
      <c r="H18" s="380"/>
      <c r="I18" s="107" t="s">
        <v>28</v>
      </c>
      <c r="J18" s="32" t="str">
        <f>'Rekapitulace stavby'!AN14</f>
        <v>Vyplň údaj</v>
      </c>
      <c r="K18" s="36"/>
      <c r="L18" s="108"/>
      <c r="S18" s="36"/>
      <c r="T18" s="36"/>
      <c r="U18" s="36"/>
      <c r="V18" s="36"/>
      <c r="W18" s="36"/>
      <c r="X18" s="36"/>
      <c r="Y18" s="36"/>
      <c r="Z18" s="36"/>
      <c r="AA18" s="36"/>
      <c r="AB18" s="36"/>
      <c r="AC18" s="36"/>
      <c r="AD18" s="36"/>
      <c r="AE18" s="36"/>
    </row>
    <row r="19" spans="1:31" s="2" customFormat="1" ht="6.9"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31</v>
      </c>
      <c r="E20" s="36"/>
      <c r="F20" s="36"/>
      <c r="G20" s="36"/>
      <c r="H20" s="36"/>
      <c r="I20" s="107" t="s">
        <v>26</v>
      </c>
      <c r="J20" s="109" t="s">
        <v>19</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
        <v>32</v>
      </c>
      <c r="F21" s="36"/>
      <c r="G21" s="36"/>
      <c r="H21" s="36"/>
      <c r="I21" s="107" t="s">
        <v>28</v>
      </c>
      <c r="J21" s="109" t="s">
        <v>19</v>
      </c>
      <c r="K21" s="36"/>
      <c r="L21" s="108"/>
      <c r="S21" s="36"/>
      <c r="T21" s="36"/>
      <c r="U21" s="36"/>
      <c r="V21" s="36"/>
      <c r="W21" s="36"/>
      <c r="X21" s="36"/>
      <c r="Y21" s="36"/>
      <c r="Z21" s="36"/>
      <c r="AA21" s="36"/>
      <c r="AB21" s="36"/>
      <c r="AC21" s="36"/>
      <c r="AD21" s="36"/>
      <c r="AE21" s="36"/>
    </row>
    <row r="22" spans="1:31" s="2" customFormat="1" ht="6.9"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34</v>
      </c>
      <c r="E23" s="36"/>
      <c r="F23" s="36"/>
      <c r="G23" s="36"/>
      <c r="H23" s="36"/>
      <c r="I23" s="107" t="s">
        <v>26</v>
      </c>
      <c r="J23" s="109" t="s">
        <v>19</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
        <v>35</v>
      </c>
      <c r="F24" s="36"/>
      <c r="G24" s="36"/>
      <c r="H24" s="36"/>
      <c r="I24" s="107" t="s">
        <v>28</v>
      </c>
      <c r="J24" s="109" t="s">
        <v>19</v>
      </c>
      <c r="K24" s="36"/>
      <c r="L24" s="108"/>
      <c r="S24" s="36"/>
      <c r="T24" s="36"/>
      <c r="U24" s="36"/>
      <c r="V24" s="36"/>
      <c r="W24" s="36"/>
      <c r="X24" s="36"/>
      <c r="Y24" s="36"/>
      <c r="Z24" s="36"/>
      <c r="AA24" s="36"/>
      <c r="AB24" s="36"/>
      <c r="AC24" s="36"/>
      <c r="AD24" s="36"/>
      <c r="AE24" s="36"/>
    </row>
    <row r="25" spans="1:31" s="2" customFormat="1" ht="6.9"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36</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47.25" customHeight="1">
      <c r="A27" s="111"/>
      <c r="B27" s="112"/>
      <c r="C27" s="111"/>
      <c r="D27" s="111"/>
      <c r="E27" s="381" t="s">
        <v>37</v>
      </c>
      <c r="F27" s="381"/>
      <c r="G27" s="381"/>
      <c r="H27" s="381"/>
      <c r="I27" s="111"/>
      <c r="J27" s="111"/>
      <c r="K27" s="111"/>
      <c r="L27" s="113"/>
      <c r="S27" s="111"/>
      <c r="T27" s="111"/>
      <c r="U27" s="111"/>
      <c r="V27" s="111"/>
      <c r="W27" s="111"/>
      <c r="X27" s="111"/>
      <c r="Y27" s="111"/>
      <c r="Z27" s="111"/>
      <c r="AA27" s="111"/>
      <c r="AB27" s="111"/>
      <c r="AC27" s="111"/>
      <c r="AD27" s="111"/>
      <c r="AE27" s="111"/>
    </row>
    <row r="28" spans="1:31" s="2" customFormat="1" ht="6.9"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38</v>
      </c>
      <c r="E30" s="36"/>
      <c r="F30" s="36"/>
      <c r="G30" s="36"/>
      <c r="H30" s="36"/>
      <c r="I30" s="36"/>
      <c r="J30" s="116">
        <f>ROUND(J90, 2)</f>
        <v>0</v>
      </c>
      <c r="K30" s="36"/>
      <c r="L30" s="108"/>
      <c r="S30" s="36"/>
      <c r="T30" s="36"/>
      <c r="U30" s="36"/>
      <c r="V30" s="36"/>
      <c r="W30" s="36"/>
      <c r="X30" s="36"/>
      <c r="Y30" s="36"/>
      <c r="Z30" s="36"/>
      <c r="AA30" s="36"/>
      <c r="AB30" s="36"/>
      <c r="AC30" s="36"/>
      <c r="AD30" s="36"/>
      <c r="AE30" s="36"/>
    </row>
    <row r="31" spans="1:31" s="2" customFormat="1" ht="6.9"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 customHeight="1">
      <c r="A32" s="36"/>
      <c r="B32" s="41"/>
      <c r="C32" s="36"/>
      <c r="D32" s="36"/>
      <c r="E32" s="36"/>
      <c r="F32" s="117" t="s">
        <v>40</v>
      </c>
      <c r="G32" s="36"/>
      <c r="H32" s="36"/>
      <c r="I32" s="117" t="s">
        <v>39</v>
      </c>
      <c r="J32" s="117" t="s">
        <v>41</v>
      </c>
      <c r="K32" s="36"/>
      <c r="L32" s="108"/>
      <c r="S32" s="36"/>
      <c r="T32" s="36"/>
      <c r="U32" s="36"/>
      <c r="V32" s="36"/>
      <c r="W32" s="36"/>
      <c r="X32" s="36"/>
      <c r="Y32" s="36"/>
      <c r="Z32" s="36"/>
      <c r="AA32" s="36"/>
      <c r="AB32" s="36"/>
      <c r="AC32" s="36"/>
      <c r="AD32" s="36"/>
      <c r="AE32" s="36"/>
    </row>
    <row r="33" spans="1:31" s="2" customFormat="1" ht="14.4" customHeight="1">
      <c r="A33" s="36"/>
      <c r="B33" s="41"/>
      <c r="C33" s="36"/>
      <c r="D33" s="118" t="s">
        <v>42</v>
      </c>
      <c r="E33" s="107" t="s">
        <v>43</v>
      </c>
      <c r="F33" s="119">
        <f>ROUND((SUM(BE90:BE521)),  2)</f>
        <v>0</v>
      </c>
      <c r="G33" s="36"/>
      <c r="H33" s="36"/>
      <c r="I33" s="120">
        <v>0.21</v>
      </c>
      <c r="J33" s="119">
        <f>ROUND(((SUM(BE90:BE521))*I33),  2)</f>
        <v>0</v>
      </c>
      <c r="K33" s="36"/>
      <c r="L33" s="108"/>
      <c r="S33" s="36"/>
      <c r="T33" s="36"/>
      <c r="U33" s="36"/>
      <c r="V33" s="36"/>
      <c r="W33" s="36"/>
      <c r="X33" s="36"/>
      <c r="Y33" s="36"/>
      <c r="Z33" s="36"/>
      <c r="AA33" s="36"/>
      <c r="AB33" s="36"/>
      <c r="AC33" s="36"/>
      <c r="AD33" s="36"/>
      <c r="AE33" s="36"/>
    </row>
    <row r="34" spans="1:31" s="2" customFormat="1" ht="14.4" customHeight="1">
      <c r="A34" s="36"/>
      <c r="B34" s="41"/>
      <c r="C34" s="36"/>
      <c r="D34" s="36"/>
      <c r="E34" s="107" t="s">
        <v>44</v>
      </c>
      <c r="F34" s="119">
        <f>ROUND((SUM(BF90:BF521)),  2)</f>
        <v>0</v>
      </c>
      <c r="G34" s="36"/>
      <c r="H34" s="36"/>
      <c r="I34" s="120">
        <v>0.15</v>
      </c>
      <c r="J34" s="119">
        <f>ROUND(((SUM(BF90:BF521))*I34),  2)</f>
        <v>0</v>
      </c>
      <c r="K34" s="36"/>
      <c r="L34" s="108"/>
      <c r="S34" s="36"/>
      <c r="T34" s="36"/>
      <c r="U34" s="36"/>
      <c r="V34" s="36"/>
      <c r="W34" s="36"/>
      <c r="X34" s="36"/>
      <c r="Y34" s="36"/>
      <c r="Z34" s="36"/>
      <c r="AA34" s="36"/>
      <c r="AB34" s="36"/>
      <c r="AC34" s="36"/>
      <c r="AD34" s="36"/>
      <c r="AE34" s="36"/>
    </row>
    <row r="35" spans="1:31" s="2" customFormat="1" ht="14.4" hidden="1" customHeight="1">
      <c r="A35" s="36"/>
      <c r="B35" s="41"/>
      <c r="C35" s="36"/>
      <c r="D35" s="36"/>
      <c r="E35" s="107" t="s">
        <v>45</v>
      </c>
      <c r="F35" s="119">
        <f>ROUND((SUM(BG90:BG521)),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 hidden="1" customHeight="1">
      <c r="A36" s="36"/>
      <c r="B36" s="41"/>
      <c r="C36" s="36"/>
      <c r="D36" s="36"/>
      <c r="E36" s="107" t="s">
        <v>46</v>
      </c>
      <c r="F36" s="119">
        <f>ROUND((SUM(BH90:BH521)),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 hidden="1" customHeight="1">
      <c r="A37" s="36"/>
      <c r="B37" s="41"/>
      <c r="C37" s="36"/>
      <c r="D37" s="36"/>
      <c r="E37" s="107" t="s">
        <v>47</v>
      </c>
      <c r="F37" s="119">
        <f>ROUND((SUM(BI90:BI521)),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48</v>
      </c>
      <c r="E39" s="123"/>
      <c r="F39" s="123"/>
      <c r="G39" s="124" t="s">
        <v>49</v>
      </c>
      <c r="H39" s="125" t="s">
        <v>50</v>
      </c>
      <c r="I39" s="123"/>
      <c r="J39" s="126">
        <f>SUM(J30:J37)</f>
        <v>0</v>
      </c>
      <c r="K39" s="127"/>
      <c r="L39" s="108"/>
      <c r="S39" s="36"/>
      <c r="T39" s="36"/>
      <c r="U39" s="36"/>
      <c r="V39" s="36"/>
      <c r="W39" s="36"/>
      <c r="X39" s="36"/>
      <c r="Y39" s="36"/>
      <c r="Z39" s="36"/>
      <c r="AA39" s="36"/>
      <c r="AB39" s="36"/>
      <c r="AC39" s="36"/>
      <c r="AD39" s="36"/>
      <c r="AE39" s="36"/>
    </row>
    <row r="40" spans="1:31" s="2" customFormat="1" ht="14.4"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 customHeight="1">
      <c r="A45" s="36"/>
      <c r="B45" s="37"/>
      <c r="C45" s="25" t="s">
        <v>89</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82" t="str">
        <f>E7</f>
        <v>Oprava komunikace ulice Žižkova - Dobříš (zjednodušená DZS+DPS)_revize_R01</v>
      </c>
      <c r="F48" s="383"/>
      <c r="G48" s="383"/>
      <c r="H48" s="383"/>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87</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54" t="str">
        <f>E9</f>
        <v>SO 100 - Chodník + vjezdy</v>
      </c>
      <c r="F50" s="384"/>
      <c r="G50" s="384"/>
      <c r="H50" s="384"/>
      <c r="I50" s="38"/>
      <c r="J50" s="38"/>
      <c r="K50" s="38"/>
      <c r="L50" s="108"/>
      <c r="S50" s="36"/>
      <c r="T50" s="36"/>
      <c r="U50" s="36"/>
      <c r="V50" s="36"/>
      <c r="W50" s="36"/>
      <c r="X50" s="36"/>
      <c r="Y50" s="36"/>
      <c r="Z50" s="36"/>
      <c r="AA50" s="36"/>
      <c r="AB50" s="36"/>
      <c r="AC50" s="36"/>
      <c r="AD50" s="36"/>
      <c r="AE50" s="36"/>
    </row>
    <row r="51" spans="1:47" s="2" customFormat="1" ht="6.9"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Dobříš</v>
      </c>
      <c r="G52" s="38"/>
      <c r="H52" s="38"/>
      <c r="I52" s="31" t="s">
        <v>23</v>
      </c>
      <c r="J52" s="61" t="str">
        <f>IF(J12="","",J12)</f>
        <v>20. 10. 2020</v>
      </c>
      <c r="K52" s="38"/>
      <c r="L52" s="108"/>
      <c r="S52" s="36"/>
      <c r="T52" s="36"/>
      <c r="U52" s="36"/>
      <c r="V52" s="36"/>
      <c r="W52" s="36"/>
      <c r="X52" s="36"/>
      <c r="Y52" s="36"/>
      <c r="Z52" s="36"/>
      <c r="AA52" s="36"/>
      <c r="AB52" s="36"/>
      <c r="AC52" s="36"/>
      <c r="AD52" s="36"/>
      <c r="AE52" s="36"/>
    </row>
    <row r="53" spans="1:47" s="2" customFormat="1" ht="6.9"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15" customHeight="1">
      <c r="A54" s="36"/>
      <c r="B54" s="37"/>
      <c r="C54" s="31" t="s">
        <v>25</v>
      </c>
      <c r="D54" s="38"/>
      <c r="E54" s="38"/>
      <c r="F54" s="29" t="str">
        <f>E15</f>
        <v>Město Dobříš</v>
      </c>
      <c r="G54" s="38"/>
      <c r="H54" s="38"/>
      <c r="I54" s="31" t="s">
        <v>31</v>
      </c>
      <c r="J54" s="34" t="str">
        <f>E21</f>
        <v>DOPAS s.r.o.</v>
      </c>
      <c r="K54" s="38"/>
      <c r="L54" s="108"/>
      <c r="S54" s="36"/>
      <c r="T54" s="36"/>
      <c r="U54" s="36"/>
      <c r="V54" s="36"/>
      <c r="W54" s="36"/>
      <c r="X54" s="36"/>
      <c r="Y54" s="36"/>
      <c r="Z54" s="36"/>
      <c r="AA54" s="36"/>
      <c r="AB54" s="36"/>
      <c r="AC54" s="36"/>
      <c r="AD54" s="36"/>
      <c r="AE54" s="36"/>
    </row>
    <row r="55" spans="1:47" s="2" customFormat="1" ht="15.15" customHeight="1">
      <c r="A55" s="36"/>
      <c r="B55" s="37"/>
      <c r="C55" s="31" t="s">
        <v>29</v>
      </c>
      <c r="D55" s="38"/>
      <c r="E55" s="38"/>
      <c r="F55" s="29" t="str">
        <f>IF(E18="","",E18)</f>
        <v>Vyplň údaj</v>
      </c>
      <c r="G55" s="38"/>
      <c r="H55" s="38"/>
      <c r="I55" s="31" t="s">
        <v>34</v>
      </c>
      <c r="J55" s="34" t="str">
        <f>E24</f>
        <v>L. Štuller</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90</v>
      </c>
      <c r="D57" s="133"/>
      <c r="E57" s="133"/>
      <c r="F57" s="133"/>
      <c r="G57" s="133"/>
      <c r="H57" s="133"/>
      <c r="I57" s="133"/>
      <c r="J57" s="134" t="s">
        <v>91</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8" customHeight="1">
      <c r="A59" s="36"/>
      <c r="B59" s="37"/>
      <c r="C59" s="135" t="s">
        <v>70</v>
      </c>
      <c r="D59" s="38"/>
      <c r="E59" s="38"/>
      <c r="F59" s="38"/>
      <c r="G59" s="38"/>
      <c r="H59" s="38"/>
      <c r="I59" s="38"/>
      <c r="J59" s="79">
        <f>J90</f>
        <v>0</v>
      </c>
      <c r="K59" s="38"/>
      <c r="L59" s="108"/>
      <c r="S59" s="36"/>
      <c r="T59" s="36"/>
      <c r="U59" s="36"/>
      <c r="V59" s="36"/>
      <c r="W59" s="36"/>
      <c r="X59" s="36"/>
      <c r="Y59" s="36"/>
      <c r="Z59" s="36"/>
      <c r="AA59" s="36"/>
      <c r="AB59" s="36"/>
      <c r="AC59" s="36"/>
      <c r="AD59" s="36"/>
      <c r="AE59" s="36"/>
      <c r="AU59" s="19" t="s">
        <v>92</v>
      </c>
    </row>
    <row r="60" spans="1:47" s="9" customFormat="1" ht="24.9" customHeight="1">
      <c r="B60" s="136"/>
      <c r="C60" s="137"/>
      <c r="D60" s="138" t="s">
        <v>93</v>
      </c>
      <c r="E60" s="139"/>
      <c r="F60" s="139"/>
      <c r="G60" s="139"/>
      <c r="H60" s="139"/>
      <c r="I60" s="139"/>
      <c r="J60" s="140">
        <f>J91</f>
        <v>0</v>
      </c>
      <c r="K60" s="137"/>
      <c r="L60" s="141"/>
    </row>
    <row r="61" spans="1:47" s="10" customFormat="1" ht="19.95" customHeight="1">
      <c r="B61" s="142"/>
      <c r="C61" s="143"/>
      <c r="D61" s="144" t="s">
        <v>94</v>
      </c>
      <c r="E61" s="145"/>
      <c r="F61" s="145"/>
      <c r="G61" s="145"/>
      <c r="H61" s="145"/>
      <c r="I61" s="145"/>
      <c r="J61" s="146">
        <f>J92</f>
        <v>0</v>
      </c>
      <c r="K61" s="143"/>
      <c r="L61" s="147"/>
    </row>
    <row r="62" spans="1:47" s="10" customFormat="1" ht="19.95" customHeight="1">
      <c r="B62" s="142"/>
      <c r="C62" s="143"/>
      <c r="D62" s="144" t="s">
        <v>95</v>
      </c>
      <c r="E62" s="145"/>
      <c r="F62" s="145"/>
      <c r="G62" s="145"/>
      <c r="H62" s="145"/>
      <c r="I62" s="145"/>
      <c r="J62" s="146">
        <f>J205</f>
        <v>0</v>
      </c>
      <c r="K62" s="143"/>
      <c r="L62" s="147"/>
    </row>
    <row r="63" spans="1:47" s="10" customFormat="1" ht="19.95" customHeight="1">
      <c r="B63" s="142"/>
      <c r="C63" s="143"/>
      <c r="D63" s="144" t="s">
        <v>96</v>
      </c>
      <c r="E63" s="145"/>
      <c r="F63" s="145"/>
      <c r="G63" s="145"/>
      <c r="H63" s="145"/>
      <c r="I63" s="145"/>
      <c r="J63" s="146">
        <f>J224</f>
        <v>0</v>
      </c>
      <c r="K63" s="143"/>
      <c r="L63" s="147"/>
    </row>
    <row r="64" spans="1:47" s="10" customFormat="1" ht="19.95" customHeight="1">
      <c r="B64" s="142"/>
      <c r="C64" s="143"/>
      <c r="D64" s="144" t="s">
        <v>97</v>
      </c>
      <c r="E64" s="145"/>
      <c r="F64" s="145"/>
      <c r="G64" s="145"/>
      <c r="H64" s="145"/>
      <c r="I64" s="145"/>
      <c r="J64" s="146">
        <f>J231</f>
        <v>0</v>
      </c>
      <c r="K64" s="143"/>
      <c r="L64" s="147"/>
    </row>
    <row r="65" spans="1:31" s="10" customFormat="1" ht="19.95" customHeight="1">
      <c r="B65" s="142"/>
      <c r="C65" s="143"/>
      <c r="D65" s="144" t="s">
        <v>98</v>
      </c>
      <c r="E65" s="145"/>
      <c r="F65" s="145"/>
      <c r="G65" s="145"/>
      <c r="H65" s="145"/>
      <c r="I65" s="145"/>
      <c r="J65" s="146">
        <f>J332</f>
        <v>0</v>
      </c>
      <c r="K65" s="143"/>
      <c r="L65" s="147"/>
    </row>
    <row r="66" spans="1:31" s="10" customFormat="1" ht="19.95" customHeight="1">
      <c r="B66" s="142"/>
      <c r="C66" s="143"/>
      <c r="D66" s="144" t="s">
        <v>99</v>
      </c>
      <c r="E66" s="145"/>
      <c r="F66" s="145"/>
      <c r="G66" s="145"/>
      <c r="H66" s="145"/>
      <c r="I66" s="145"/>
      <c r="J66" s="146">
        <f>J348</f>
        <v>0</v>
      </c>
      <c r="K66" s="143"/>
      <c r="L66" s="147"/>
    </row>
    <row r="67" spans="1:31" s="10" customFormat="1" ht="19.95" customHeight="1">
      <c r="B67" s="142"/>
      <c r="C67" s="143"/>
      <c r="D67" s="144" t="s">
        <v>100</v>
      </c>
      <c r="E67" s="145"/>
      <c r="F67" s="145"/>
      <c r="G67" s="145"/>
      <c r="H67" s="145"/>
      <c r="I67" s="145"/>
      <c r="J67" s="146">
        <f>J453</f>
        <v>0</v>
      </c>
      <c r="K67" s="143"/>
      <c r="L67" s="147"/>
    </row>
    <row r="68" spans="1:31" s="10" customFormat="1" ht="19.95" customHeight="1">
      <c r="B68" s="142"/>
      <c r="C68" s="143"/>
      <c r="D68" s="144" t="s">
        <v>101</v>
      </c>
      <c r="E68" s="145"/>
      <c r="F68" s="145"/>
      <c r="G68" s="145"/>
      <c r="H68" s="145"/>
      <c r="I68" s="145"/>
      <c r="J68" s="146">
        <f>J505</f>
        <v>0</v>
      </c>
      <c r="K68" s="143"/>
      <c r="L68" s="147"/>
    </row>
    <row r="69" spans="1:31" s="9" customFormat="1" ht="24.9" customHeight="1">
      <c r="B69" s="136"/>
      <c r="C69" s="137"/>
      <c r="D69" s="138" t="s">
        <v>102</v>
      </c>
      <c r="E69" s="139"/>
      <c r="F69" s="139"/>
      <c r="G69" s="139"/>
      <c r="H69" s="139"/>
      <c r="I69" s="139"/>
      <c r="J69" s="140">
        <f>J507</f>
        <v>0</v>
      </c>
      <c r="K69" s="137"/>
      <c r="L69" s="141"/>
    </row>
    <row r="70" spans="1:31" s="10" customFormat="1" ht="19.95" customHeight="1">
      <c r="B70" s="142"/>
      <c r="C70" s="143"/>
      <c r="D70" s="144" t="s">
        <v>103</v>
      </c>
      <c r="E70" s="145"/>
      <c r="F70" s="145"/>
      <c r="G70" s="145"/>
      <c r="H70" s="145"/>
      <c r="I70" s="145"/>
      <c r="J70" s="146">
        <f>J508</f>
        <v>0</v>
      </c>
      <c r="K70" s="143"/>
      <c r="L70" s="147"/>
    </row>
    <row r="71" spans="1:31" s="2" customFormat="1" ht="21.75" customHeight="1">
      <c r="A71" s="36"/>
      <c r="B71" s="37"/>
      <c r="C71" s="38"/>
      <c r="D71" s="38"/>
      <c r="E71" s="38"/>
      <c r="F71" s="38"/>
      <c r="G71" s="38"/>
      <c r="H71" s="38"/>
      <c r="I71" s="38"/>
      <c r="J71" s="38"/>
      <c r="K71" s="38"/>
      <c r="L71" s="108"/>
      <c r="S71" s="36"/>
      <c r="T71" s="36"/>
      <c r="U71" s="36"/>
      <c r="V71" s="36"/>
      <c r="W71" s="36"/>
      <c r="X71" s="36"/>
      <c r="Y71" s="36"/>
      <c r="Z71" s="36"/>
      <c r="AA71" s="36"/>
      <c r="AB71" s="36"/>
      <c r="AC71" s="36"/>
      <c r="AD71" s="36"/>
      <c r="AE71" s="36"/>
    </row>
    <row r="72" spans="1:31" s="2" customFormat="1" ht="6.9" customHeight="1">
      <c r="A72" s="36"/>
      <c r="B72" s="49"/>
      <c r="C72" s="50"/>
      <c r="D72" s="50"/>
      <c r="E72" s="50"/>
      <c r="F72" s="50"/>
      <c r="G72" s="50"/>
      <c r="H72" s="50"/>
      <c r="I72" s="50"/>
      <c r="J72" s="50"/>
      <c r="K72" s="50"/>
      <c r="L72" s="108"/>
      <c r="S72" s="36"/>
      <c r="T72" s="36"/>
      <c r="U72" s="36"/>
      <c r="V72" s="36"/>
      <c r="W72" s="36"/>
      <c r="X72" s="36"/>
      <c r="Y72" s="36"/>
      <c r="Z72" s="36"/>
      <c r="AA72" s="36"/>
      <c r="AB72" s="36"/>
      <c r="AC72" s="36"/>
      <c r="AD72" s="36"/>
      <c r="AE72" s="36"/>
    </row>
    <row r="76" spans="1:31" s="2" customFormat="1" ht="6.9" customHeight="1">
      <c r="A76" s="36"/>
      <c r="B76" s="51"/>
      <c r="C76" s="52"/>
      <c r="D76" s="52"/>
      <c r="E76" s="52"/>
      <c r="F76" s="52"/>
      <c r="G76" s="52"/>
      <c r="H76" s="52"/>
      <c r="I76" s="52"/>
      <c r="J76" s="52"/>
      <c r="K76" s="52"/>
      <c r="L76" s="108"/>
      <c r="S76" s="36"/>
      <c r="T76" s="36"/>
      <c r="U76" s="36"/>
      <c r="V76" s="36"/>
      <c r="W76" s="36"/>
      <c r="X76" s="36"/>
      <c r="Y76" s="36"/>
      <c r="Z76" s="36"/>
      <c r="AA76" s="36"/>
      <c r="AB76" s="36"/>
      <c r="AC76" s="36"/>
      <c r="AD76" s="36"/>
      <c r="AE76" s="36"/>
    </row>
    <row r="77" spans="1:31" s="2" customFormat="1" ht="24.9" customHeight="1">
      <c r="A77" s="36"/>
      <c r="B77" s="37"/>
      <c r="C77" s="25" t="s">
        <v>104</v>
      </c>
      <c r="D77" s="38"/>
      <c r="E77" s="38"/>
      <c r="F77" s="38"/>
      <c r="G77" s="38"/>
      <c r="H77" s="38"/>
      <c r="I77" s="38"/>
      <c r="J77" s="38"/>
      <c r="K77" s="38"/>
      <c r="L77" s="108"/>
      <c r="S77" s="36"/>
      <c r="T77" s="36"/>
      <c r="U77" s="36"/>
      <c r="V77" s="36"/>
      <c r="W77" s="36"/>
      <c r="X77" s="36"/>
      <c r="Y77" s="36"/>
      <c r="Z77" s="36"/>
      <c r="AA77" s="36"/>
      <c r="AB77" s="36"/>
      <c r="AC77" s="36"/>
      <c r="AD77" s="36"/>
      <c r="AE77" s="36"/>
    </row>
    <row r="78" spans="1:31" s="2" customFormat="1" ht="6.9" customHeight="1">
      <c r="A78" s="36"/>
      <c r="B78" s="37"/>
      <c r="C78" s="38"/>
      <c r="D78" s="38"/>
      <c r="E78" s="38"/>
      <c r="F78" s="38"/>
      <c r="G78" s="38"/>
      <c r="H78" s="38"/>
      <c r="I78" s="38"/>
      <c r="J78" s="38"/>
      <c r="K78" s="38"/>
      <c r="L78" s="108"/>
      <c r="S78" s="36"/>
      <c r="T78" s="36"/>
      <c r="U78" s="36"/>
      <c r="V78" s="36"/>
      <c r="W78" s="36"/>
      <c r="X78" s="36"/>
      <c r="Y78" s="36"/>
      <c r="Z78" s="36"/>
      <c r="AA78" s="36"/>
      <c r="AB78" s="36"/>
      <c r="AC78" s="36"/>
      <c r="AD78" s="36"/>
      <c r="AE78" s="36"/>
    </row>
    <row r="79" spans="1:31" s="2" customFormat="1" ht="12" customHeight="1">
      <c r="A79" s="36"/>
      <c r="B79" s="37"/>
      <c r="C79" s="31" t="s">
        <v>16</v>
      </c>
      <c r="D79" s="38"/>
      <c r="E79" s="38"/>
      <c r="F79" s="38"/>
      <c r="G79" s="38"/>
      <c r="H79" s="38"/>
      <c r="I79" s="38"/>
      <c r="J79" s="38"/>
      <c r="K79" s="38"/>
      <c r="L79" s="108"/>
      <c r="S79" s="36"/>
      <c r="T79" s="36"/>
      <c r="U79" s="36"/>
      <c r="V79" s="36"/>
      <c r="W79" s="36"/>
      <c r="X79" s="36"/>
      <c r="Y79" s="36"/>
      <c r="Z79" s="36"/>
      <c r="AA79" s="36"/>
      <c r="AB79" s="36"/>
      <c r="AC79" s="36"/>
      <c r="AD79" s="36"/>
      <c r="AE79" s="36"/>
    </row>
    <row r="80" spans="1:31" s="2" customFormat="1" ht="16.5" customHeight="1">
      <c r="A80" s="36"/>
      <c r="B80" s="37"/>
      <c r="C80" s="38"/>
      <c r="D80" s="38"/>
      <c r="E80" s="382" t="str">
        <f>E7</f>
        <v>Oprava komunikace ulice Žižkova - Dobříš (zjednodušená DZS+DPS)_revize_R01</v>
      </c>
      <c r="F80" s="383"/>
      <c r="G80" s="383"/>
      <c r="H80" s="383"/>
      <c r="I80" s="38"/>
      <c r="J80" s="38"/>
      <c r="K80" s="38"/>
      <c r="L80" s="108"/>
      <c r="S80" s="36"/>
      <c r="T80" s="36"/>
      <c r="U80" s="36"/>
      <c r="V80" s="36"/>
      <c r="W80" s="36"/>
      <c r="X80" s="36"/>
      <c r="Y80" s="36"/>
      <c r="Z80" s="36"/>
      <c r="AA80" s="36"/>
      <c r="AB80" s="36"/>
      <c r="AC80" s="36"/>
      <c r="AD80" s="36"/>
      <c r="AE80" s="36"/>
    </row>
    <row r="81" spans="1:65" s="2" customFormat="1" ht="12" customHeight="1">
      <c r="A81" s="36"/>
      <c r="B81" s="37"/>
      <c r="C81" s="31" t="s">
        <v>87</v>
      </c>
      <c r="D81" s="38"/>
      <c r="E81" s="38"/>
      <c r="F81" s="38"/>
      <c r="G81" s="38"/>
      <c r="H81" s="38"/>
      <c r="I81" s="38"/>
      <c r="J81" s="38"/>
      <c r="K81" s="38"/>
      <c r="L81" s="108"/>
      <c r="S81" s="36"/>
      <c r="T81" s="36"/>
      <c r="U81" s="36"/>
      <c r="V81" s="36"/>
      <c r="W81" s="36"/>
      <c r="X81" s="36"/>
      <c r="Y81" s="36"/>
      <c r="Z81" s="36"/>
      <c r="AA81" s="36"/>
      <c r="AB81" s="36"/>
      <c r="AC81" s="36"/>
      <c r="AD81" s="36"/>
      <c r="AE81" s="36"/>
    </row>
    <row r="82" spans="1:65" s="2" customFormat="1" ht="16.5" customHeight="1">
      <c r="A82" s="36"/>
      <c r="B82" s="37"/>
      <c r="C82" s="38"/>
      <c r="D82" s="38"/>
      <c r="E82" s="354" t="str">
        <f>E9</f>
        <v>SO 100 - Chodník + vjezdy</v>
      </c>
      <c r="F82" s="384"/>
      <c r="G82" s="384"/>
      <c r="H82" s="384"/>
      <c r="I82" s="38"/>
      <c r="J82" s="38"/>
      <c r="K82" s="38"/>
      <c r="L82" s="108"/>
      <c r="S82" s="36"/>
      <c r="T82" s="36"/>
      <c r="U82" s="36"/>
      <c r="V82" s="36"/>
      <c r="W82" s="36"/>
      <c r="X82" s="36"/>
      <c r="Y82" s="36"/>
      <c r="Z82" s="36"/>
      <c r="AA82" s="36"/>
      <c r="AB82" s="36"/>
      <c r="AC82" s="36"/>
      <c r="AD82" s="36"/>
      <c r="AE82" s="36"/>
    </row>
    <row r="83" spans="1:65" s="2" customFormat="1" ht="6.9" customHeight="1">
      <c r="A83" s="36"/>
      <c r="B83" s="37"/>
      <c r="C83" s="38"/>
      <c r="D83" s="38"/>
      <c r="E83" s="38"/>
      <c r="F83" s="38"/>
      <c r="G83" s="38"/>
      <c r="H83" s="38"/>
      <c r="I83" s="38"/>
      <c r="J83" s="38"/>
      <c r="K83" s="38"/>
      <c r="L83" s="108"/>
      <c r="S83" s="36"/>
      <c r="T83" s="36"/>
      <c r="U83" s="36"/>
      <c r="V83" s="36"/>
      <c r="W83" s="36"/>
      <c r="X83" s="36"/>
      <c r="Y83" s="36"/>
      <c r="Z83" s="36"/>
      <c r="AA83" s="36"/>
      <c r="AB83" s="36"/>
      <c r="AC83" s="36"/>
      <c r="AD83" s="36"/>
      <c r="AE83" s="36"/>
    </row>
    <row r="84" spans="1:65" s="2" customFormat="1" ht="12" customHeight="1">
      <c r="A84" s="36"/>
      <c r="B84" s="37"/>
      <c r="C84" s="31" t="s">
        <v>21</v>
      </c>
      <c r="D84" s="38"/>
      <c r="E84" s="38"/>
      <c r="F84" s="29" t="str">
        <f>F12</f>
        <v>Dobříš</v>
      </c>
      <c r="G84" s="38"/>
      <c r="H84" s="38"/>
      <c r="I84" s="31" t="s">
        <v>23</v>
      </c>
      <c r="J84" s="61" t="str">
        <f>IF(J12="","",J12)</f>
        <v>20. 10. 2020</v>
      </c>
      <c r="K84" s="38"/>
      <c r="L84" s="108"/>
      <c r="S84" s="36"/>
      <c r="T84" s="36"/>
      <c r="U84" s="36"/>
      <c r="V84" s="36"/>
      <c r="W84" s="36"/>
      <c r="X84" s="36"/>
      <c r="Y84" s="36"/>
      <c r="Z84" s="36"/>
      <c r="AA84" s="36"/>
      <c r="AB84" s="36"/>
      <c r="AC84" s="36"/>
      <c r="AD84" s="36"/>
      <c r="AE84" s="36"/>
    </row>
    <row r="85" spans="1:65" s="2" customFormat="1" ht="6.9" customHeight="1">
      <c r="A85" s="36"/>
      <c r="B85" s="37"/>
      <c r="C85" s="38"/>
      <c r="D85" s="38"/>
      <c r="E85" s="38"/>
      <c r="F85" s="38"/>
      <c r="G85" s="38"/>
      <c r="H85" s="38"/>
      <c r="I85" s="38"/>
      <c r="J85" s="38"/>
      <c r="K85" s="38"/>
      <c r="L85" s="108"/>
      <c r="S85" s="36"/>
      <c r="T85" s="36"/>
      <c r="U85" s="36"/>
      <c r="V85" s="36"/>
      <c r="W85" s="36"/>
      <c r="X85" s="36"/>
      <c r="Y85" s="36"/>
      <c r="Z85" s="36"/>
      <c r="AA85" s="36"/>
      <c r="AB85" s="36"/>
      <c r="AC85" s="36"/>
      <c r="AD85" s="36"/>
      <c r="AE85" s="36"/>
    </row>
    <row r="86" spans="1:65" s="2" customFormat="1" ht="15.15" customHeight="1">
      <c r="A86" s="36"/>
      <c r="B86" s="37"/>
      <c r="C86" s="31" t="s">
        <v>25</v>
      </c>
      <c r="D86" s="38"/>
      <c r="E86" s="38"/>
      <c r="F86" s="29" t="str">
        <f>E15</f>
        <v>Město Dobříš</v>
      </c>
      <c r="G86" s="38"/>
      <c r="H86" s="38"/>
      <c r="I86" s="31" t="s">
        <v>31</v>
      </c>
      <c r="J86" s="34" t="str">
        <f>E21</f>
        <v>DOPAS s.r.o.</v>
      </c>
      <c r="K86" s="38"/>
      <c r="L86" s="108"/>
      <c r="S86" s="36"/>
      <c r="T86" s="36"/>
      <c r="U86" s="36"/>
      <c r="V86" s="36"/>
      <c r="W86" s="36"/>
      <c r="X86" s="36"/>
      <c r="Y86" s="36"/>
      <c r="Z86" s="36"/>
      <c r="AA86" s="36"/>
      <c r="AB86" s="36"/>
      <c r="AC86" s="36"/>
      <c r="AD86" s="36"/>
      <c r="AE86" s="36"/>
    </row>
    <row r="87" spans="1:65" s="2" customFormat="1" ht="15.15" customHeight="1">
      <c r="A87" s="36"/>
      <c r="B87" s="37"/>
      <c r="C87" s="31" t="s">
        <v>29</v>
      </c>
      <c r="D87" s="38"/>
      <c r="E87" s="38"/>
      <c r="F87" s="29" t="str">
        <f>IF(E18="","",E18)</f>
        <v>Vyplň údaj</v>
      </c>
      <c r="G87" s="38"/>
      <c r="H87" s="38"/>
      <c r="I87" s="31" t="s">
        <v>34</v>
      </c>
      <c r="J87" s="34" t="str">
        <f>E24</f>
        <v>L. Štuller</v>
      </c>
      <c r="K87" s="38"/>
      <c r="L87" s="108"/>
      <c r="S87" s="36"/>
      <c r="T87" s="36"/>
      <c r="U87" s="36"/>
      <c r="V87" s="36"/>
      <c r="W87" s="36"/>
      <c r="X87" s="36"/>
      <c r="Y87" s="36"/>
      <c r="Z87" s="36"/>
      <c r="AA87" s="36"/>
      <c r="AB87" s="36"/>
      <c r="AC87" s="36"/>
      <c r="AD87" s="36"/>
      <c r="AE87" s="36"/>
    </row>
    <row r="88" spans="1:65" s="2" customFormat="1" ht="10.35" customHeight="1">
      <c r="A88" s="36"/>
      <c r="B88" s="37"/>
      <c r="C88" s="38"/>
      <c r="D88" s="38"/>
      <c r="E88" s="38"/>
      <c r="F88" s="38"/>
      <c r="G88" s="38"/>
      <c r="H88" s="38"/>
      <c r="I88" s="38"/>
      <c r="J88" s="38"/>
      <c r="K88" s="38"/>
      <c r="L88" s="108"/>
      <c r="S88" s="36"/>
      <c r="T88" s="36"/>
      <c r="U88" s="36"/>
      <c r="V88" s="36"/>
      <c r="W88" s="36"/>
      <c r="X88" s="36"/>
      <c r="Y88" s="36"/>
      <c r="Z88" s="36"/>
      <c r="AA88" s="36"/>
      <c r="AB88" s="36"/>
      <c r="AC88" s="36"/>
      <c r="AD88" s="36"/>
      <c r="AE88" s="36"/>
    </row>
    <row r="89" spans="1:65" s="11" customFormat="1" ht="29.25" customHeight="1">
      <c r="A89" s="148"/>
      <c r="B89" s="149"/>
      <c r="C89" s="150" t="s">
        <v>105</v>
      </c>
      <c r="D89" s="151" t="s">
        <v>57</v>
      </c>
      <c r="E89" s="151" t="s">
        <v>53</v>
      </c>
      <c r="F89" s="151" t="s">
        <v>54</v>
      </c>
      <c r="G89" s="151" t="s">
        <v>106</v>
      </c>
      <c r="H89" s="151" t="s">
        <v>107</v>
      </c>
      <c r="I89" s="151" t="s">
        <v>108</v>
      </c>
      <c r="J89" s="151" t="s">
        <v>91</v>
      </c>
      <c r="K89" s="152" t="s">
        <v>109</v>
      </c>
      <c r="L89" s="153"/>
      <c r="M89" s="70" t="s">
        <v>19</v>
      </c>
      <c r="N89" s="71" t="s">
        <v>42</v>
      </c>
      <c r="O89" s="71" t="s">
        <v>110</v>
      </c>
      <c r="P89" s="71" t="s">
        <v>111</v>
      </c>
      <c r="Q89" s="71" t="s">
        <v>112</v>
      </c>
      <c r="R89" s="71" t="s">
        <v>113</v>
      </c>
      <c r="S89" s="71" t="s">
        <v>114</v>
      </c>
      <c r="T89" s="72" t="s">
        <v>115</v>
      </c>
      <c r="U89" s="148"/>
      <c r="V89" s="148"/>
      <c r="W89" s="148"/>
      <c r="X89" s="148"/>
      <c r="Y89" s="148"/>
      <c r="Z89" s="148"/>
      <c r="AA89" s="148"/>
      <c r="AB89" s="148"/>
      <c r="AC89" s="148"/>
      <c r="AD89" s="148"/>
      <c r="AE89" s="148"/>
    </row>
    <row r="90" spans="1:65" s="2" customFormat="1" ht="22.8" customHeight="1">
      <c r="A90" s="36"/>
      <c r="B90" s="37"/>
      <c r="C90" s="77" t="s">
        <v>116</v>
      </c>
      <c r="D90" s="38"/>
      <c r="E90" s="38"/>
      <c r="F90" s="38"/>
      <c r="G90" s="38"/>
      <c r="H90" s="38"/>
      <c r="I90" s="38"/>
      <c r="J90" s="154">
        <f>BK90</f>
        <v>0</v>
      </c>
      <c r="K90" s="38"/>
      <c r="L90" s="41"/>
      <c r="M90" s="73"/>
      <c r="N90" s="155"/>
      <c r="O90" s="74"/>
      <c r="P90" s="156">
        <f>P91+P507</f>
        <v>0</v>
      </c>
      <c r="Q90" s="74"/>
      <c r="R90" s="156">
        <f>R91+R507</f>
        <v>193.11730407199997</v>
      </c>
      <c r="S90" s="74"/>
      <c r="T90" s="157">
        <f>T91+T507</f>
        <v>94.734492000000003</v>
      </c>
      <c r="U90" s="36"/>
      <c r="V90" s="36"/>
      <c r="W90" s="36"/>
      <c r="X90" s="36"/>
      <c r="Y90" s="36"/>
      <c r="Z90" s="36"/>
      <c r="AA90" s="36"/>
      <c r="AB90" s="36"/>
      <c r="AC90" s="36"/>
      <c r="AD90" s="36"/>
      <c r="AE90" s="36"/>
      <c r="AT90" s="19" t="s">
        <v>71</v>
      </c>
      <c r="AU90" s="19" t="s">
        <v>92</v>
      </c>
      <c r="BK90" s="158">
        <f>BK91+BK507</f>
        <v>0</v>
      </c>
    </row>
    <row r="91" spans="1:65" s="12" customFormat="1" ht="25.95" customHeight="1">
      <c r="B91" s="159"/>
      <c r="C91" s="160"/>
      <c r="D91" s="161" t="s">
        <v>71</v>
      </c>
      <c r="E91" s="162" t="s">
        <v>117</v>
      </c>
      <c r="F91" s="162" t="s">
        <v>118</v>
      </c>
      <c r="G91" s="160"/>
      <c r="H91" s="160"/>
      <c r="I91" s="163"/>
      <c r="J91" s="164">
        <f>BK91</f>
        <v>0</v>
      </c>
      <c r="K91" s="160"/>
      <c r="L91" s="165"/>
      <c r="M91" s="166"/>
      <c r="N91" s="167"/>
      <c r="O91" s="167"/>
      <c r="P91" s="168">
        <f>P92+P205+P224+P231+P332+P348+P453+P505</f>
        <v>0</v>
      </c>
      <c r="Q91" s="167"/>
      <c r="R91" s="168">
        <f>R92+R205+R224+R231+R332+R348+R453+R505</f>
        <v>193.05817195199998</v>
      </c>
      <c r="S91" s="167"/>
      <c r="T91" s="169">
        <f>T92+T205+T224+T231+T332+T348+T453+T505</f>
        <v>94.734492000000003</v>
      </c>
      <c r="AR91" s="170" t="s">
        <v>80</v>
      </c>
      <c r="AT91" s="171" t="s">
        <v>71</v>
      </c>
      <c r="AU91" s="171" t="s">
        <v>72</v>
      </c>
      <c r="AY91" s="170" t="s">
        <v>119</v>
      </c>
      <c r="BK91" s="172">
        <f>BK92+BK205+BK224+BK231+BK332+BK348+BK453+BK505</f>
        <v>0</v>
      </c>
    </row>
    <row r="92" spans="1:65" s="12" customFormat="1" ht="22.8" customHeight="1">
      <c r="B92" s="159"/>
      <c r="C92" s="160"/>
      <c r="D92" s="161" t="s">
        <v>71</v>
      </c>
      <c r="E92" s="173" t="s">
        <v>80</v>
      </c>
      <c r="F92" s="173" t="s">
        <v>120</v>
      </c>
      <c r="G92" s="160"/>
      <c r="H92" s="160"/>
      <c r="I92" s="163"/>
      <c r="J92" s="174">
        <f>BK92</f>
        <v>0</v>
      </c>
      <c r="K92" s="160"/>
      <c r="L92" s="165"/>
      <c r="M92" s="166"/>
      <c r="N92" s="167"/>
      <c r="O92" s="167"/>
      <c r="P92" s="168">
        <f>SUM(P93:P204)</f>
        <v>0</v>
      </c>
      <c r="Q92" s="167"/>
      <c r="R92" s="168">
        <f>SUM(R93:R204)</f>
        <v>8.1189000000000001E-4</v>
      </c>
      <c r="S92" s="167"/>
      <c r="T92" s="169">
        <f>SUM(T93:T204)</f>
        <v>94.734492000000003</v>
      </c>
      <c r="AR92" s="170" t="s">
        <v>80</v>
      </c>
      <c r="AT92" s="171" t="s">
        <v>71</v>
      </c>
      <c r="AU92" s="171" t="s">
        <v>80</v>
      </c>
      <c r="AY92" s="170" t="s">
        <v>119</v>
      </c>
      <c r="BK92" s="172">
        <f>SUM(BK93:BK204)</f>
        <v>0</v>
      </c>
    </row>
    <row r="93" spans="1:65" s="2" customFormat="1" ht="37.799999999999997" customHeight="1">
      <c r="A93" s="36"/>
      <c r="B93" s="37"/>
      <c r="C93" s="175" t="s">
        <v>80</v>
      </c>
      <c r="D93" s="175" t="s">
        <v>121</v>
      </c>
      <c r="E93" s="176" t="s">
        <v>122</v>
      </c>
      <c r="F93" s="177" t="s">
        <v>123</v>
      </c>
      <c r="G93" s="178" t="s">
        <v>124</v>
      </c>
      <c r="H93" s="179">
        <v>4.67</v>
      </c>
      <c r="I93" s="180"/>
      <c r="J93" s="181">
        <f>ROUND(I93*H93,2)</f>
        <v>0</v>
      </c>
      <c r="K93" s="177" t="s">
        <v>125</v>
      </c>
      <c r="L93" s="41"/>
      <c r="M93" s="182" t="s">
        <v>19</v>
      </c>
      <c r="N93" s="183" t="s">
        <v>43</v>
      </c>
      <c r="O93" s="66"/>
      <c r="P93" s="184">
        <f>O93*H93</f>
        <v>0</v>
      </c>
      <c r="Q93" s="184">
        <v>0</v>
      </c>
      <c r="R93" s="184">
        <f>Q93*H93</f>
        <v>0</v>
      </c>
      <c r="S93" s="184">
        <v>0.26</v>
      </c>
      <c r="T93" s="185">
        <f>S93*H93</f>
        <v>1.2141999999999999</v>
      </c>
      <c r="U93" s="36"/>
      <c r="V93" s="36"/>
      <c r="W93" s="36"/>
      <c r="X93" s="36"/>
      <c r="Y93" s="36"/>
      <c r="Z93" s="36"/>
      <c r="AA93" s="36"/>
      <c r="AB93" s="36"/>
      <c r="AC93" s="36"/>
      <c r="AD93" s="36"/>
      <c r="AE93" s="36"/>
      <c r="AR93" s="186" t="s">
        <v>126</v>
      </c>
      <c r="AT93" s="186" t="s">
        <v>121</v>
      </c>
      <c r="AU93" s="186" t="s">
        <v>82</v>
      </c>
      <c r="AY93" s="19" t="s">
        <v>119</v>
      </c>
      <c r="BE93" s="187">
        <f>IF(N93="základní",J93,0)</f>
        <v>0</v>
      </c>
      <c r="BF93" s="187">
        <f>IF(N93="snížená",J93,0)</f>
        <v>0</v>
      </c>
      <c r="BG93" s="187">
        <f>IF(N93="zákl. přenesená",J93,0)</f>
        <v>0</v>
      </c>
      <c r="BH93" s="187">
        <f>IF(N93="sníž. přenesená",J93,0)</f>
        <v>0</v>
      </c>
      <c r="BI93" s="187">
        <f>IF(N93="nulová",J93,0)</f>
        <v>0</v>
      </c>
      <c r="BJ93" s="19" t="s">
        <v>80</v>
      </c>
      <c r="BK93" s="187">
        <f>ROUND(I93*H93,2)</f>
        <v>0</v>
      </c>
      <c r="BL93" s="19" t="s">
        <v>126</v>
      </c>
      <c r="BM93" s="186" t="s">
        <v>127</v>
      </c>
    </row>
    <row r="94" spans="1:65" s="2" customFormat="1" ht="124.8">
      <c r="A94" s="36"/>
      <c r="B94" s="37"/>
      <c r="C94" s="38"/>
      <c r="D94" s="188" t="s">
        <v>128</v>
      </c>
      <c r="E94" s="38"/>
      <c r="F94" s="189" t="s">
        <v>129</v>
      </c>
      <c r="G94" s="38"/>
      <c r="H94" s="38"/>
      <c r="I94" s="190"/>
      <c r="J94" s="38"/>
      <c r="K94" s="38"/>
      <c r="L94" s="41"/>
      <c r="M94" s="191"/>
      <c r="N94" s="192"/>
      <c r="O94" s="66"/>
      <c r="P94" s="66"/>
      <c r="Q94" s="66"/>
      <c r="R94" s="66"/>
      <c r="S94" s="66"/>
      <c r="T94" s="67"/>
      <c r="U94" s="36"/>
      <c r="V94" s="36"/>
      <c r="W94" s="36"/>
      <c r="X94" s="36"/>
      <c r="Y94" s="36"/>
      <c r="Z94" s="36"/>
      <c r="AA94" s="36"/>
      <c r="AB94" s="36"/>
      <c r="AC94" s="36"/>
      <c r="AD94" s="36"/>
      <c r="AE94" s="36"/>
      <c r="AT94" s="19" t="s">
        <v>128</v>
      </c>
      <c r="AU94" s="19" t="s">
        <v>82</v>
      </c>
    </row>
    <row r="95" spans="1:65" s="13" customFormat="1" ht="10.199999999999999">
      <c r="B95" s="193"/>
      <c r="C95" s="194"/>
      <c r="D95" s="188" t="s">
        <v>130</v>
      </c>
      <c r="E95" s="195" t="s">
        <v>19</v>
      </c>
      <c r="F95" s="196" t="s">
        <v>131</v>
      </c>
      <c r="G95" s="194"/>
      <c r="H95" s="195" t="s">
        <v>19</v>
      </c>
      <c r="I95" s="197"/>
      <c r="J95" s="194"/>
      <c r="K95" s="194"/>
      <c r="L95" s="198"/>
      <c r="M95" s="199"/>
      <c r="N95" s="200"/>
      <c r="O95" s="200"/>
      <c r="P95" s="200"/>
      <c r="Q95" s="200"/>
      <c r="R95" s="200"/>
      <c r="S95" s="200"/>
      <c r="T95" s="201"/>
      <c r="AT95" s="202" t="s">
        <v>130</v>
      </c>
      <c r="AU95" s="202" t="s">
        <v>82</v>
      </c>
      <c r="AV95" s="13" t="s">
        <v>80</v>
      </c>
      <c r="AW95" s="13" t="s">
        <v>33</v>
      </c>
      <c r="AX95" s="13" t="s">
        <v>72</v>
      </c>
      <c r="AY95" s="202" t="s">
        <v>119</v>
      </c>
    </row>
    <row r="96" spans="1:65" s="14" customFormat="1" ht="10.199999999999999">
      <c r="B96" s="203"/>
      <c r="C96" s="204"/>
      <c r="D96" s="188" t="s">
        <v>130</v>
      </c>
      <c r="E96" s="205" t="s">
        <v>19</v>
      </c>
      <c r="F96" s="206" t="s">
        <v>132</v>
      </c>
      <c r="G96" s="204"/>
      <c r="H96" s="207">
        <v>4.67</v>
      </c>
      <c r="I96" s="208"/>
      <c r="J96" s="204"/>
      <c r="K96" s="204"/>
      <c r="L96" s="209"/>
      <c r="M96" s="210"/>
      <c r="N96" s="211"/>
      <c r="O96" s="211"/>
      <c r="P96" s="211"/>
      <c r="Q96" s="211"/>
      <c r="R96" s="211"/>
      <c r="S96" s="211"/>
      <c r="T96" s="212"/>
      <c r="AT96" s="213" t="s">
        <v>130</v>
      </c>
      <c r="AU96" s="213" t="s">
        <v>82</v>
      </c>
      <c r="AV96" s="14" t="s">
        <v>82</v>
      </c>
      <c r="AW96" s="14" t="s">
        <v>33</v>
      </c>
      <c r="AX96" s="14" t="s">
        <v>72</v>
      </c>
      <c r="AY96" s="213" t="s">
        <v>119</v>
      </c>
    </row>
    <row r="97" spans="1:65" s="15" customFormat="1" ht="10.199999999999999">
      <c r="B97" s="214"/>
      <c r="C97" s="215"/>
      <c r="D97" s="188" t="s">
        <v>130</v>
      </c>
      <c r="E97" s="216" t="s">
        <v>19</v>
      </c>
      <c r="F97" s="217" t="s">
        <v>133</v>
      </c>
      <c r="G97" s="215"/>
      <c r="H97" s="218">
        <v>4.67</v>
      </c>
      <c r="I97" s="219"/>
      <c r="J97" s="215"/>
      <c r="K97" s="215"/>
      <c r="L97" s="220"/>
      <c r="M97" s="221"/>
      <c r="N97" s="222"/>
      <c r="O97" s="222"/>
      <c r="P97" s="222"/>
      <c r="Q97" s="222"/>
      <c r="R97" s="222"/>
      <c r="S97" s="222"/>
      <c r="T97" s="223"/>
      <c r="AT97" s="224" t="s">
        <v>130</v>
      </c>
      <c r="AU97" s="224" t="s">
        <v>82</v>
      </c>
      <c r="AV97" s="15" t="s">
        <v>126</v>
      </c>
      <c r="AW97" s="15" t="s">
        <v>33</v>
      </c>
      <c r="AX97" s="15" t="s">
        <v>80</v>
      </c>
      <c r="AY97" s="224" t="s">
        <v>119</v>
      </c>
    </row>
    <row r="98" spans="1:65" s="2" customFormat="1" ht="24.15" customHeight="1">
      <c r="A98" s="36"/>
      <c r="B98" s="37"/>
      <c r="C98" s="175" t="s">
        <v>82</v>
      </c>
      <c r="D98" s="175" t="s">
        <v>121</v>
      </c>
      <c r="E98" s="176" t="s">
        <v>134</v>
      </c>
      <c r="F98" s="177" t="s">
        <v>135</v>
      </c>
      <c r="G98" s="178" t="s">
        <v>124</v>
      </c>
      <c r="H98" s="179">
        <v>55.39</v>
      </c>
      <c r="I98" s="180"/>
      <c r="J98" s="181">
        <f>ROUND(I98*H98,2)</f>
        <v>0</v>
      </c>
      <c r="K98" s="177" t="s">
        <v>125</v>
      </c>
      <c r="L98" s="41"/>
      <c r="M98" s="182" t="s">
        <v>19</v>
      </c>
      <c r="N98" s="183" t="s">
        <v>43</v>
      </c>
      <c r="O98" s="66"/>
      <c r="P98" s="184">
        <f>O98*H98</f>
        <v>0</v>
      </c>
      <c r="Q98" s="184">
        <v>0</v>
      </c>
      <c r="R98" s="184">
        <f>Q98*H98</f>
        <v>0</v>
      </c>
      <c r="S98" s="184">
        <v>0.505</v>
      </c>
      <c r="T98" s="185">
        <f>S98*H98</f>
        <v>27.97195</v>
      </c>
      <c r="U98" s="36"/>
      <c r="V98" s="36"/>
      <c r="W98" s="36"/>
      <c r="X98" s="36"/>
      <c r="Y98" s="36"/>
      <c r="Z98" s="36"/>
      <c r="AA98" s="36"/>
      <c r="AB98" s="36"/>
      <c r="AC98" s="36"/>
      <c r="AD98" s="36"/>
      <c r="AE98" s="36"/>
      <c r="AR98" s="186" t="s">
        <v>126</v>
      </c>
      <c r="AT98" s="186" t="s">
        <v>121</v>
      </c>
      <c r="AU98" s="186" t="s">
        <v>82</v>
      </c>
      <c r="AY98" s="19" t="s">
        <v>119</v>
      </c>
      <c r="BE98" s="187">
        <f>IF(N98="základní",J98,0)</f>
        <v>0</v>
      </c>
      <c r="BF98" s="187">
        <f>IF(N98="snížená",J98,0)</f>
        <v>0</v>
      </c>
      <c r="BG98" s="187">
        <f>IF(N98="zákl. přenesená",J98,0)</f>
        <v>0</v>
      </c>
      <c r="BH98" s="187">
        <f>IF(N98="sníž. přenesená",J98,0)</f>
        <v>0</v>
      </c>
      <c r="BI98" s="187">
        <f>IF(N98="nulová",J98,0)</f>
        <v>0</v>
      </c>
      <c r="BJ98" s="19" t="s">
        <v>80</v>
      </c>
      <c r="BK98" s="187">
        <f>ROUND(I98*H98,2)</f>
        <v>0</v>
      </c>
      <c r="BL98" s="19" t="s">
        <v>126</v>
      </c>
      <c r="BM98" s="186" t="s">
        <v>136</v>
      </c>
    </row>
    <row r="99" spans="1:65" s="2" customFormat="1" ht="115.2">
      <c r="A99" s="36"/>
      <c r="B99" s="37"/>
      <c r="C99" s="38"/>
      <c r="D99" s="188" t="s">
        <v>128</v>
      </c>
      <c r="E99" s="38"/>
      <c r="F99" s="189" t="s">
        <v>137</v>
      </c>
      <c r="G99" s="38"/>
      <c r="H99" s="38"/>
      <c r="I99" s="190"/>
      <c r="J99" s="38"/>
      <c r="K99" s="38"/>
      <c r="L99" s="41"/>
      <c r="M99" s="191"/>
      <c r="N99" s="192"/>
      <c r="O99" s="66"/>
      <c r="P99" s="66"/>
      <c r="Q99" s="66"/>
      <c r="R99" s="66"/>
      <c r="S99" s="66"/>
      <c r="T99" s="67"/>
      <c r="U99" s="36"/>
      <c r="V99" s="36"/>
      <c r="W99" s="36"/>
      <c r="X99" s="36"/>
      <c r="Y99" s="36"/>
      <c r="Z99" s="36"/>
      <c r="AA99" s="36"/>
      <c r="AB99" s="36"/>
      <c r="AC99" s="36"/>
      <c r="AD99" s="36"/>
      <c r="AE99" s="36"/>
      <c r="AT99" s="19" t="s">
        <v>128</v>
      </c>
      <c r="AU99" s="19" t="s">
        <v>82</v>
      </c>
    </row>
    <row r="100" spans="1:65" s="13" customFormat="1" ht="10.199999999999999">
      <c r="B100" s="193"/>
      <c r="C100" s="194"/>
      <c r="D100" s="188" t="s">
        <v>130</v>
      </c>
      <c r="E100" s="195" t="s">
        <v>19</v>
      </c>
      <c r="F100" s="196" t="s">
        <v>131</v>
      </c>
      <c r="G100" s="194"/>
      <c r="H100" s="195" t="s">
        <v>19</v>
      </c>
      <c r="I100" s="197"/>
      <c r="J100" s="194"/>
      <c r="K100" s="194"/>
      <c r="L100" s="198"/>
      <c r="M100" s="199"/>
      <c r="N100" s="200"/>
      <c r="O100" s="200"/>
      <c r="P100" s="200"/>
      <c r="Q100" s="200"/>
      <c r="R100" s="200"/>
      <c r="S100" s="200"/>
      <c r="T100" s="201"/>
      <c r="AT100" s="202" t="s">
        <v>130</v>
      </c>
      <c r="AU100" s="202" t="s">
        <v>82</v>
      </c>
      <c r="AV100" s="13" t="s">
        <v>80</v>
      </c>
      <c r="AW100" s="13" t="s">
        <v>33</v>
      </c>
      <c r="AX100" s="13" t="s">
        <v>72</v>
      </c>
      <c r="AY100" s="202" t="s">
        <v>119</v>
      </c>
    </row>
    <row r="101" spans="1:65" s="14" customFormat="1" ht="10.199999999999999">
      <c r="B101" s="203"/>
      <c r="C101" s="204"/>
      <c r="D101" s="188" t="s">
        <v>130</v>
      </c>
      <c r="E101" s="205" t="s">
        <v>19</v>
      </c>
      <c r="F101" s="206" t="s">
        <v>138</v>
      </c>
      <c r="G101" s="204"/>
      <c r="H101" s="207">
        <v>55.39</v>
      </c>
      <c r="I101" s="208"/>
      <c r="J101" s="204"/>
      <c r="K101" s="204"/>
      <c r="L101" s="209"/>
      <c r="M101" s="210"/>
      <c r="N101" s="211"/>
      <c r="O101" s="211"/>
      <c r="P101" s="211"/>
      <c r="Q101" s="211"/>
      <c r="R101" s="211"/>
      <c r="S101" s="211"/>
      <c r="T101" s="212"/>
      <c r="AT101" s="213" t="s">
        <v>130</v>
      </c>
      <c r="AU101" s="213" t="s">
        <v>82</v>
      </c>
      <c r="AV101" s="14" t="s">
        <v>82</v>
      </c>
      <c r="AW101" s="14" t="s">
        <v>33</v>
      </c>
      <c r="AX101" s="14" t="s">
        <v>72</v>
      </c>
      <c r="AY101" s="213" t="s">
        <v>119</v>
      </c>
    </row>
    <row r="102" spans="1:65" s="15" customFormat="1" ht="10.199999999999999">
      <c r="B102" s="214"/>
      <c r="C102" s="215"/>
      <c r="D102" s="188" t="s">
        <v>130</v>
      </c>
      <c r="E102" s="216" t="s">
        <v>19</v>
      </c>
      <c r="F102" s="217" t="s">
        <v>133</v>
      </c>
      <c r="G102" s="215"/>
      <c r="H102" s="218">
        <v>55.39</v>
      </c>
      <c r="I102" s="219"/>
      <c r="J102" s="215"/>
      <c r="K102" s="215"/>
      <c r="L102" s="220"/>
      <c r="M102" s="221"/>
      <c r="N102" s="222"/>
      <c r="O102" s="222"/>
      <c r="P102" s="222"/>
      <c r="Q102" s="222"/>
      <c r="R102" s="222"/>
      <c r="S102" s="222"/>
      <c r="T102" s="223"/>
      <c r="AT102" s="224" t="s">
        <v>130</v>
      </c>
      <c r="AU102" s="224" t="s">
        <v>82</v>
      </c>
      <c r="AV102" s="15" t="s">
        <v>126</v>
      </c>
      <c r="AW102" s="15" t="s">
        <v>33</v>
      </c>
      <c r="AX102" s="15" t="s">
        <v>80</v>
      </c>
      <c r="AY102" s="224" t="s">
        <v>119</v>
      </c>
    </row>
    <row r="103" spans="1:65" s="2" customFormat="1" ht="24.15" customHeight="1">
      <c r="A103" s="36"/>
      <c r="B103" s="37"/>
      <c r="C103" s="175" t="s">
        <v>139</v>
      </c>
      <c r="D103" s="175" t="s">
        <v>121</v>
      </c>
      <c r="E103" s="176" t="s">
        <v>140</v>
      </c>
      <c r="F103" s="177" t="s">
        <v>141</v>
      </c>
      <c r="G103" s="178" t="s">
        <v>124</v>
      </c>
      <c r="H103" s="179">
        <v>15.398</v>
      </c>
      <c r="I103" s="180"/>
      <c r="J103" s="181">
        <f>ROUND(I103*H103,2)</f>
        <v>0</v>
      </c>
      <c r="K103" s="177" t="s">
        <v>125</v>
      </c>
      <c r="L103" s="41"/>
      <c r="M103" s="182" t="s">
        <v>19</v>
      </c>
      <c r="N103" s="183" t="s">
        <v>43</v>
      </c>
      <c r="O103" s="66"/>
      <c r="P103" s="184">
        <f>O103*H103</f>
        <v>0</v>
      </c>
      <c r="Q103" s="184">
        <v>0</v>
      </c>
      <c r="R103" s="184">
        <f>Q103*H103</f>
        <v>0</v>
      </c>
      <c r="S103" s="184">
        <v>0.28999999999999998</v>
      </c>
      <c r="T103" s="185">
        <f>S103*H103</f>
        <v>4.4654199999999999</v>
      </c>
      <c r="U103" s="36"/>
      <c r="V103" s="36"/>
      <c r="W103" s="36"/>
      <c r="X103" s="36"/>
      <c r="Y103" s="36"/>
      <c r="Z103" s="36"/>
      <c r="AA103" s="36"/>
      <c r="AB103" s="36"/>
      <c r="AC103" s="36"/>
      <c r="AD103" s="36"/>
      <c r="AE103" s="36"/>
      <c r="AR103" s="186" t="s">
        <v>126</v>
      </c>
      <c r="AT103" s="186" t="s">
        <v>121</v>
      </c>
      <c r="AU103" s="186" t="s">
        <v>82</v>
      </c>
      <c r="AY103" s="19" t="s">
        <v>119</v>
      </c>
      <c r="BE103" s="187">
        <f>IF(N103="základní",J103,0)</f>
        <v>0</v>
      </c>
      <c r="BF103" s="187">
        <f>IF(N103="snížená",J103,0)</f>
        <v>0</v>
      </c>
      <c r="BG103" s="187">
        <f>IF(N103="zákl. přenesená",J103,0)</f>
        <v>0</v>
      </c>
      <c r="BH103" s="187">
        <f>IF(N103="sníž. přenesená",J103,0)</f>
        <v>0</v>
      </c>
      <c r="BI103" s="187">
        <f>IF(N103="nulová",J103,0)</f>
        <v>0</v>
      </c>
      <c r="BJ103" s="19" t="s">
        <v>80</v>
      </c>
      <c r="BK103" s="187">
        <f>ROUND(I103*H103,2)</f>
        <v>0</v>
      </c>
      <c r="BL103" s="19" t="s">
        <v>126</v>
      </c>
      <c r="BM103" s="186" t="s">
        <v>142</v>
      </c>
    </row>
    <row r="104" spans="1:65" s="2" customFormat="1" ht="201.6">
      <c r="A104" s="36"/>
      <c r="B104" s="37"/>
      <c r="C104" s="38"/>
      <c r="D104" s="188" t="s">
        <v>128</v>
      </c>
      <c r="E104" s="38"/>
      <c r="F104" s="189" t="s">
        <v>143</v>
      </c>
      <c r="G104" s="38"/>
      <c r="H104" s="38"/>
      <c r="I104" s="190"/>
      <c r="J104" s="38"/>
      <c r="K104" s="38"/>
      <c r="L104" s="41"/>
      <c r="M104" s="191"/>
      <c r="N104" s="192"/>
      <c r="O104" s="66"/>
      <c r="P104" s="66"/>
      <c r="Q104" s="66"/>
      <c r="R104" s="66"/>
      <c r="S104" s="66"/>
      <c r="T104" s="67"/>
      <c r="U104" s="36"/>
      <c r="V104" s="36"/>
      <c r="W104" s="36"/>
      <c r="X104" s="36"/>
      <c r="Y104" s="36"/>
      <c r="Z104" s="36"/>
      <c r="AA104" s="36"/>
      <c r="AB104" s="36"/>
      <c r="AC104" s="36"/>
      <c r="AD104" s="36"/>
      <c r="AE104" s="36"/>
      <c r="AT104" s="19" t="s">
        <v>128</v>
      </c>
      <c r="AU104" s="19" t="s">
        <v>82</v>
      </c>
    </row>
    <row r="105" spans="1:65" s="13" customFormat="1" ht="10.199999999999999">
      <c r="B105" s="193"/>
      <c r="C105" s="194"/>
      <c r="D105" s="188" t="s">
        <v>130</v>
      </c>
      <c r="E105" s="195" t="s">
        <v>19</v>
      </c>
      <c r="F105" s="196" t="s">
        <v>131</v>
      </c>
      <c r="G105" s="194"/>
      <c r="H105" s="195" t="s">
        <v>19</v>
      </c>
      <c r="I105" s="197"/>
      <c r="J105" s="194"/>
      <c r="K105" s="194"/>
      <c r="L105" s="198"/>
      <c r="M105" s="199"/>
      <c r="N105" s="200"/>
      <c r="O105" s="200"/>
      <c r="P105" s="200"/>
      <c r="Q105" s="200"/>
      <c r="R105" s="200"/>
      <c r="S105" s="200"/>
      <c r="T105" s="201"/>
      <c r="AT105" s="202" t="s">
        <v>130</v>
      </c>
      <c r="AU105" s="202" t="s">
        <v>82</v>
      </c>
      <c r="AV105" s="13" t="s">
        <v>80</v>
      </c>
      <c r="AW105" s="13" t="s">
        <v>33</v>
      </c>
      <c r="AX105" s="13" t="s">
        <v>72</v>
      </c>
      <c r="AY105" s="202" t="s">
        <v>119</v>
      </c>
    </row>
    <row r="106" spans="1:65" s="14" customFormat="1" ht="10.199999999999999">
      <c r="B106" s="203"/>
      <c r="C106" s="204"/>
      <c r="D106" s="188" t="s">
        <v>130</v>
      </c>
      <c r="E106" s="205" t="s">
        <v>19</v>
      </c>
      <c r="F106" s="206" t="s">
        <v>144</v>
      </c>
      <c r="G106" s="204"/>
      <c r="H106" s="207">
        <v>15.398</v>
      </c>
      <c r="I106" s="208"/>
      <c r="J106" s="204"/>
      <c r="K106" s="204"/>
      <c r="L106" s="209"/>
      <c r="M106" s="210"/>
      <c r="N106" s="211"/>
      <c r="O106" s="211"/>
      <c r="P106" s="211"/>
      <c r="Q106" s="211"/>
      <c r="R106" s="211"/>
      <c r="S106" s="211"/>
      <c r="T106" s="212"/>
      <c r="AT106" s="213" t="s">
        <v>130</v>
      </c>
      <c r="AU106" s="213" t="s">
        <v>82</v>
      </c>
      <c r="AV106" s="14" t="s">
        <v>82</v>
      </c>
      <c r="AW106" s="14" t="s">
        <v>33</v>
      </c>
      <c r="AX106" s="14" t="s">
        <v>72</v>
      </c>
      <c r="AY106" s="213" t="s">
        <v>119</v>
      </c>
    </row>
    <row r="107" spans="1:65" s="15" customFormat="1" ht="10.199999999999999">
      <c r="B107" s="214"/>
      <c r="C107" s="215"/>
      <c r="D107" s="188" t="s">
        <v>130</v>
      </c>
      <c r="E107" s="216" t="s">
        <v>19</v>
      </c>
      <c r="F107" s="217" t="s">
        <v>133</v>
      </c>
      <c r="G107" s="215"/>
      <c r="H107" s="218">
        <v>15.398</v>
      </c>
      <c r="I107" s="219"/>
      <c r="J107" s="215"/>
      <c r="K107" s="215"/>
      <c r="L107" s="220"/>
      <c r="M107" s="221"/>
      <c r="N107" s="222"/>
      <c r="O107" s="222"/>
      <c r="P107" s="222"/>
      <c r="Q107" s="222"/>
      <c r="R107" s="222"/>
      <c r="S107" s="222"/>
      <c r="T107" s="223"/>
      <c r="AT107" s="224" t="s">
        <v>130</v>
      </c>
      <c r="AU107" s="224" t="s">
        <v>82</v>
      </c>
      <c r="AV107" s="15" t="s">
        <v>126</v>
      </c>
      <c r="AW107" s="15" t="s">
        <v>33</v>
      </c>
      <c r="AX107" s="15" t="s">
        <v>80</v>
      </c>
      <c r="AY107" s="224" t="s">
        <v>119</v>
      </c>
    </row>
    <row r="108" spans="1:65" s="2" customFormat="1" ht="24.15" customHeight="1">
      <c r="A108" s="36"/>
      <c r="B108" s="37"/>
      <c r="C108" s="175" t="s">
        <v>126</v>
      </c>
      <c r="D108" s="175" t="s">
        <v>121</v>
      </c>
      <c r="E108" s="176" t="s">
        <v>145</v>
      </c>
      <c r="F108" s="177" t="s">
        <v>146</v>
      </c>
      <c r="G108" s="178" t="s">
        <v>124</v>
      </c>
      <c r="H108" s="179">
        <v>15.398</v>
      </c>
      <c r="I108" s="180"/>
      <c r="J108" s="181">
        <f>ROUND(I108*H108,2)</f>
        <v>0</v>
      </c>
      <c r="K108" s="177" t="s">
        <v>125</v>
      </c>
      <c r="L108" s="41"/>
      <c r="M108" s="182" t="s">
        <v>19</v>
      </c>
      <c r="N108" s="183" t="s">
        <v>43</v>
      </c>
      <c r="O108" s="66"/>
      <c r="P108" s="184">
        <f>O108*H108</f>
        <v>0</v>
      </c>
      <c r="Q108" s="184">
        <v>0</v>
      </c>
      <c r="R108" s="184">
        <f>Q108*H108</f>
        <v>0</v>
      </c>
      <c r="S108" s="184">
        <v>0.32500000000000001</v>
      </c>
      <c r="T108" s="185">
        <f>S108*H108</f>
        <v>5.0043499999999996</v>
      </c>
      <c r="U108" s="36"/>
      <c r="V108" s="36"/>
      <c r="W108" s="36"/>
      <c r="X108" s="36"/>
      <c r="Y108" s="36"/>
      <c r="Z108" s="36"/>
      <c r="AA108" s="36"/>
      <c r="AB108" s="36"/>
      <c r="AC108" s="36"/>
      <c r="AD108" s="36"/>
      <c r="AE108" s="36"/>
      <c r="AR108" s="186" t="s">
        <v>126</v>
      </c>
      <c r="AT108" s="186" t="s">
        <v>121</v>
      </c>
      <c r="AU108" s="186" t="s">
        <v>82</v>
      </c>
      <c r="AY108" s="19" t="s">
        <v>119</v>
      </c>
      <c r="BE108" s="187">
        <f>IF(N108="základní",J108,0)</f>
        <v>0</v>
      </c>
      <c r="BF108" s="187">
        <f>IF(N108="snížená",J108,0)</f>
        <v>0</v>
      </c>
      <c r="BG108" s="187">
        <f>IF(N108="zákl. přenesená",J108,0)</f>
        <v>0</v>
      </c>
      <c r="BH108" s="187">
        <f>IF(N108="sníž. přenesená",J108,0)</f>
        <v>0</v>
      </c>
      <c r="BI108" s="187">
        <f>IF(N108="nulová",J108,0)</f>
        <v>0</v>
      </c>
      <c r="BJ108" s="19" t="s">
        <v>80</v>
      </c>
      <c r="BK108" s="187">
        <f>ROUND(I108*H108,2)</f>
        <v>0</v>
      </c>
      <c r="BL108" s="19" t="s">
        <v>126</v>
      </c>
      <c r="BM108" s="186" t="s">
        <v>147</v>
      </c>
    </row>
    <row r="109" spans="1:65" s="2" customFormat="1" ht="201.6">
      <c r="A109" s="36"/>
      <c r="B109" s="37"/>
      <c r="C109" s="38"/>
      <c r="D109" s="188" t="s">
        <v>128</v>
      </c>
      <c r="E109" s="38"/>
      <c r="F109" s="189" t="s">
        <v>143</v>
      </c>
      <c r="G109" s="38"/>
      <c r="H109" s="38"/>
      <c r="I109" s="190"/>
      <c r="J109" s="38"/>
      <c r="K109" s="38"/>
      <c r="L109" s="41"/>
      <c r="M109" s="191"/>
      <c r="N109" s="192"/>
      <c r="O109" s="66"/>
      <c r="P109" s="66"/>
      <c r="Q109" s="66"/>
      <c r="R109" s="66"/>
      <c r="S109" s="66"/>
      <c r="T109" s="67"/>
      <c r="U109" s="36"/>
      <c r="V109" s="36"/>
      <c r="W109" s="36"/>
      <c r="X109" s="36"/>
      <c r="Y109" s="36"/>
      <c r="Z109" s="36"/>
      <c r="AA109" s="36"/>
      <c r="AB109" s="36"/>
      <c r="AC109" s="36"/>
      <c r="AD109" s="36"/>
      <c r="AE109" s="36"/>
      <c r="AT109" s="19" t="s">
        <v>128</v>
      </c>
      <c r="AU109" s="19" t="s">
        <v>82</v>
      </c>
    </row>
    <row r="110" spans="1:65" s="13" customFormat="1" ht="10.199999999999999">
      <c r="B110" s="193"/>
      <c r="C110" s="194"/>
      <c r="D110" s="188" t="s">
        <v>130</v>
      </c>
      <c r="E110" s="195" t="s">
        <v>19</v>
      </c>
      <c r="F110" s="196" t="s">
        <v>131</v>
      </c>
      <c r="G110" s="194"/>
      <c r="H110" s="195" t="s">
        <v>19</v>
      </c>
      <c r="I110" s="197"/>
      <c r="J110" s="194"/>
      <c r="K110" s="194"/>
      <c r="L110" s="198"/>
      <c r="M110" s="199"/>
      <c r="N110" s="200"/>
      <c r="O110" s="200"/>
      <c r="P110" s="200"/>
      <c r="Q110" s="200"/>
      <c r="R110" s="200"/>
      <c r="S110" s="200"/>
      <c r="T110" s="201"/>
      <c r="AT110" s="202" t="s">
        <v>130</v>
      </c>
      <c r="AU110" s="202" t="s">
        <v>82</v>
      </c>
      <c r="AV110" s="13" t="s">
        <v>80</v>
      </c>
      <c r="AW110" s="13" t="s">
        <v>33</v>
      </c>
      <c r="AX110" s="13" t="s">
        <v>72</v>
      </c>
      <c r="AY110" s="202" t="s">
        <v>119</v>
      </c>
    </row>
    <row r="111" spans="1:65" s="14" customFormat="1" ht="10.199999999999999">
      <c r="B111" s="203"/>
      <c r="C111" s="204"/>
      <c r="D111" s="188" t="s">
        <v>130</v>
      </c>
      <c r="E111" s="205" t="s">
        <v>19</v>
      </c>
      <c r="F111" s="206" t="s">
        <v>148</v>
      </c>
      <c r="G111" s="204"/>
      <c r="H111" s="207">
        <v>15.398</v>
      </c>
      <c r="I111" s="208"/>
      <c r="J111" s="204"/>
      <c r="K111" s="204"/>
      <c r="L111" s="209"/>
      <c r="M111" s="210"/>
      <c r="N111" s="211"/>
      <c r="O111" s="211"/>
      <c r="P111" s="211"/>
      <c r="Q111" s="211"/>
      <c r="R111" s="211"/>
      <c r="S111" s="211"/>
      <c r="T111" s="212"/>
      <c r="AT111" s="213" t="s">
        <v>130</v>
      </c>
      <c r="AU111" s="213" t="s">
        <v>82</v>
      </c>
      <c r="AV111" s="14" t="s">
        <v>82</v>
      </c>
      <c r="AW111" s="14" t="s">
        <v>33</v>
      </c>
      <c r="AX111" s="14" t="s">
        <v>72</v>
      </c>
      <c r="AY111" s="213" t="s">
        <v>119</v>
      </c>
    </row>
    <row r="112" spans="1:65" s="15" customFormat="1" ht="10.199999999999999">
      <c r="B112" s="214"/>
      <c r="C112" s="215"/>
      <c r="D112" s="188" t="s">
        <v>130</v>
      </c>
      <c r="E112" s="216" t="s">
        <v>19</v>
      </c>
      <c r="F112" s="217" t="s">
        <v>133</v>
      </c>
      <c r="G112" s="215"/>
      <c r="H112" s="218">
        <v>15.398</v>
      </c>
      <c r="I112" s="219"/>
      <c r="J112" s="215"/>
      <c r="K112" s="215"/>
      <c r="L112" s="220"/>
      <c r="M112" s="221"/>
      <c r="N112" s="222"/>
      <c r="O112" s="222"/>
      <c r="P112" s="222"/>
      <c r="Q112" s="222"/>
      <c r="R112" s="222"/>
      <c r="S112" s="222"/>
      <c r="T112" s="223"/>
      <c r="AT112" s="224" t="s">
        <v>130</v>
      </c>
      <c r="AU112" s="224" t="s">
        <v>82</v>
      </c>
      <c r="AV112" s="15" t="s">
        <v>126</v>
      </c>
      <c r="AW112" s="15" t="s">
        <v>33</v>
      </c>
      <c r="AX112" s="15" t="s">
        <v>80</v>
      </c>
      <c r="AY112" s="224" t="s">
        <v>119</v>
      </c>
    </row>
    <row r="113" spans="1:65" s="2" customFormat="1" ht="24.15" customHeight="1">
      <c r="A113" s="36"/>
      <c r="B113" s="37"/>
      <c r="C113" s="175" t="s">
        <v>149</v>
      </c>
      <c r="D113" s="175" t="s">
        <v>121</v>
      </c>
      <c r="E113" s="176" t="s">
        <v>150</v>
      </c>
      <c r="F113" s="177" t="s">
        <v>151</v>
      </c>
      <c r="G113" s="178" t="s">
        <v>124</v>
      </c>
      <c r="H113" s="179">
        <v>21.09</v>
      </c>
      <c r="I113" s="180"/>
      <c r="J113" s="181">
        <f>ROUND(I113*H113,2)</f>
        <v>0</v>
      </c>
      <c r="K113" s="177" t="s">
        <v>125</v>
      </c>
      <c r="L113" s="41"/>
      <c r="M113" s="182" t="s">
        <v>19</v>
      </c>
      <c r="N113" s="183" t="s">
        <v>43</v>
      </c>
      <c r="O113" s="66"/>
      <c r="P113" s="184">
        <f>O113*H113</f>
        <v>0</v>
      </c>
      <c r="Q113" s="184">
        <v>0</v>
      </c>
      <c r="R113" s="184">
        <f>Q113*H113</f>
        <v>0</v>
      </c>
      <c r="S113" s="184">
        <v>0.22</v>
      </c>
      <c r="T113" s="185">
        <f>S113*H113</f>
        <v>4.6398000000000001</v>
      </c>
      <c r="U113" s="36"/>
      <c r="V113" s="36"/>
      <c r="W113" s="36"/>
      <c r="X113" s="36"/>
      <c r="Y113" s="36"/>
      <c r="Z113" s="36"/>
      <c r="AA113" s="36"/>
      <c r="AB113" s="36"/>
      <c r="AC113" s="36"/>
      <c r="AD113" s="36"/>
      <c r="AE113" s="36"/>
      <c r="AR113" s="186" t="s">
        <v>126</v>
      </c>
      <c r="AT113" s="186" t="s">
        <v>121</v>
      </c>
      <c r="AU113" s="186" t="s">
        <v>82</v>
      </c>
      <c r="AY113" s="19" t="s">
        <v>119</v>
      </c>
      <c r="BE113" s="187">
        <f>IF(N113="základní",J113,0)</f>
        <v>0</v>
      </c>
      <c r="BF113" s="187">
        <f>IF(N113="snížená",J113,0)</f>
        <v>0</v>
      </c>
      <c r="BG113" s="187">
        <f>IF(N113="zákl. přenesená",J113,0)</f>
        <v>0</v>
      </c>
      <c r="BH113" s="187">
        <f>IF(N113="sníž. přenesená",J113,0)</f>
        <v>0</v>
      </c>
      <c r="BI113" s="187">
        <f>IF(N113="nulová",J113,0)</f>
        <v>0</v>
      </c>
      <c r="BJ113" s="19" t="s">
        <v>80</v>
      </c>
      <c r="BK113" s="187">
        <f>ROUND(I113*H113,2)</f>
        <v>0</v>
      </c>
      <c r="BL113" s="19" t="s">
        <v>126</v>
      </c>
      <c r="BM113" s="186" t="s">
        <v>152</v>
      </c>
    </row>
    <row r="114" spans="1:65" s="2" customFormat="1" ht="201.6">
      <c r="A114" s="36"/>
      <c r="B114" s="37"/>
      <c r="C114" s="38"/>
      <c r="D114" s="188" t="s">
        <v>128</v>
      </c>
      <c r="E114" s="38"/>
      <c r="F114" s="189" t="s">
        <v>143</v>
      </c>
      <c r="G114" s="38"/>
      <c r="H114" s="38"/>
      <c r="I114" s="190"/>
      <c r="J114" s="38"/>
      <c r="K114" s="38"/>
      <c r="L114" s="41"/>
      <c r="M114" s="191"/>
      <c r="N114" s="192"/>
      <c r="O114" s="66"/>
      <c r="P114" s="66"/>
      <c r="Q114" s="66"/>
      <c r="R114" s="66"/>
      <c r="S114" s="66"/>
      <c r="T114" s="67"/>
      <c r="U114" s="36"/>
      <c r="V114" s="36"/>
      <c r="W114" s="36"/>
      <c r="X114" s="36"/>
      <c r="Y114" s="36"/>
      <c r="Z114" s="36"/>
      <c r="AA114" s="36"/>
      <c r="AB114" s="36"/>
      <c r="AC114" s="36"/>
      <c r="AD114" s="36"/>
      <c r="AE114" s="36"/>
      <c r="AT114" s="19" t="s">
        <v>128</v>
      </c>
      <c r="AU114" s="19" t="s">
        <v>82</v>
      </c>
    </row>
    <row r="115" spans="1:65" s="13" customFormat="1" ht="10.199999999999999">
      <c r="B115" s="193"/>
      <c r="C115" s="194"/>
      <c r="D115" s="188" t="s">
        <v>130</v>
      </c>
      <c r="E115" s="195" t="s">
        <v>19</v>
      </c>
      <c r="F115" s="196" t="s">
        <v>131</v>
      </c>
      <c r="G115" s="194"/>
      <c r="H115" s="195" t="s">
        <v>19</v>
      </c>
      <c r="I115" s="197"/>
      <c r="J115" s="194"/>
      <c r="K115" s="194"/>
      <c r="L115" s="198"/>
      <c r="M115" s="199"/>
      <c r="N115" s="200"/>
      <c r="O115" s="200"/>
      <c r="P115" s="200"/>
      <c r="Q115" s="200"/>
      <c r="R115" s="200"/>
      <c r="S115" s="200"/>
      <c r="T115" s="201"/>
      <c r="AT115" s="202" t="s">
        <v>130</v>
      </c>
      <c r="AU115" s="202" t="s">
        <v>82</v>
      </c>
      <c r="AV115" s="13" t="s">
        <v>80</v>
      </c>
      <c r="AW115" s="13" t="s">
        <v>33</v>
      </c>
      <c r="AX115" s="13" t="s">
        <v>72</v>
      </c>
      <c r="AY115" s="202" t="s">
        <v>119</v>
      </c>
    </row>
    <row r="116" spans="1:65" s="14" customFormat="1" ht="10.199999999999999">
      <c r="B116" s="203"/>
      <c r="C116" s="204"/>
      <c r="D116" s="188" t="s">
        <v>130</v>
      </c>
      <c r="E116" s="205" t="s">
        <v>19</v>
      </c>
      <c r="F116" s="206" t="s">
        <v>153</v>
      </c>
      <c r="G116" s="204"/>
      <c r="H116" s="207">
        <v>21.09</v>
      </c>
      <c r="I116" s="208"/>
      <c r="J116" s="204"/>
      <c r="K116" s="204"/>
      <c r="L116" s="209"/>
      <c r="M116" s="210"/>
      <c r="N116" s="211"/>
      <c r="O116" s="211"/>
      <c r="P116" s="211"/>
      <c r="Q116" s="211"/>
      <c r="R116" s="211"/>
      <c r="S116" s="211"/>
      <c r="T116" s="212"/>
      <c r="AT116" s="213" t="s">
        <v>130</v>
      </c>
      <c r="AU116" s="213" t="s">
        <v>82</v>
      </c>
      <c r="AV116" s="14" t="s">
        <v>82</v>
      </c>
      <c r="AW116" s="14" t="s">
        <v>33</v>
      </c>
      <c r="AX116" s="14" t="s">
        <v>72</v>
      </c>
      <c r="AY116" s="213" t="s">
        <v>119</v>
      </c>
    </row>
    <row r="117" spans="1:65" s="15" customFormat="1" ht="10.199999999999999">
      <c r="B117" s="214"/>
      <c r="C117" s="215"/>
      <c r="D117" s="188" t="s">
        <v>130</v>
      </c>
      <c r="E117" s="216" t="s">
        <v>19</v>
      </c>
      <c r="F117" s="217" t="s">
        <v>133</v>
      </c>
      <c r="G117" s="215"/>
      <c r="H117" s="218">
        <v>21.09</v>
      </c>
      <c r="I117" s="219"/>
      <c r="J117" s="215"/>
      <c r="K117" s="215"/>
      <c r="L117" s="220"/>
      <c r="M117" s="221"/>
      <c r="N117" s="222"/>
      <c r="O117" s="222"/>
      <c r="P117" s="222"/>
      <c r="Q117" s="222"/>
      <c r="R117" s="222"/>
      <c r="S117" s="222"/>
      <c r="T117" s="223"/>
      <c r="AT117" s="224" t="s">
        <v>130</v>
      </c>
      <c r="AU117" s="224" t="s">
        <v>82</v>
      </c>
      <c r="AV117" s="15" t="s">
        <v>126</v>
      </c>
      <c r="AW117" s="15" t="s">
        <v>33</v>
      </c>
      <c r="AX117" s="15" t="s">
        <v>80</v>
      </c>
      <c r="AY117" s="224" t="s">
        <v>119</v>
      </c>
    </row>
    <row r="118" spans="1:65" s="2" customFormat="1" ht="24.15" customHeight="1">
      <c r="A118" s="36"/>
      <c r="B118" s="37"/>
      <c r="C118" s="175" t="s">
        <v>154</v>
      </c>
      <c r="D118" s="175" t="s">
        <v>121</v>
      </c>
      <c r="E118" s="176" t="s">
        <v>155</v>
      </c>
      <c r="F118" s="177" t="s">
        <v>156</v>
      </c>
      <c r="G118" s="178" t="s">
        <v>124</v>
      </c>
      <c r="H118" s="179">
        <v>344.21199999999999</v>
      </c>
      <c r="I118" s="180"/>
      <c r="J118" s="181">
        <f>ROUND(I118*H118,2)</f>
        <v>0</v>
      </c>
      <c r="K118" s="177" t="s">
        <v>125</v>
      </c>
      <c r="L118" s="41"/>
      <c r="M118" s="182" t="s">
        <v>19</v>
      </c>
      <c r="N118" s="183" t="s">
        <v>43</v>
      </c>
      <c r="O118" s="66"/>
      <c r="P118" s="184">
        <f>O118*H118</f>
        <v>0</v>
      </c>
      <c r="Q118" s="184">
        <v>0</v>
      </c>
      <c r="R118" s="184">
        <f>Q118*H118</f>
        <v>0</v>
      </c>
      <c r="S118" s="184">
        <v>9.8000000000000004E-2</v>
      </c>
      <c r="T118" s="185">
        <f>S118*H118</f>
        <v>33.732776000000001</v>
      </c>
      <c r="U118" s="36"/>
      <c r="V118" s="36"/>
      <c r="W118" s="36"/>
      <c r="X118" s="36"/>
      <c r="Y118" s="36"/>
      <c r="Z118" s="36"/>
      <c r="AA118" s="36"/>
      <c r="AB118" s="36"/>
      <c r="AC118" s="36"/>
      <c r="AD118" s="36"/>
      <c r="AE118" s="36"/>
      <c r="AR118" s="186" t="s">
        <v>126</v>
      </c>
      <c r="AT118" s="186" t="s">
        <v>121</v>
      </c>
      <c r="AU118" s="186" t="s">
        <v>82</v>
      </c>
      <c r="AY118" s="19" t="s">
        <v>119</v>
      </c>
      <c r="BE118" s="187">
        <f>IF(N118="základní",J118,0)</f>
        <v>0</v>
      </c>
      <c r="BF118" s="187">
        <f>IF(N118="snížená",J118,0)</f>
        <v>0</v>
      </c>
      <c r="BG118" s="187">
        <f>IF(N118="zákl. přenesená",J118,0)</f>
        <v>0</v>
      </c>
      <c r="BH118" s="187">
        <f>IF(N118="sníž. přenesená",J118,0)</f>
        <v>0</v>
      </c>
      <c r="BI118" s="187">
        <f>IF(N118="nulová",J118,0)</f>
        <v>0</v>
      </c>
      <c r="BJ118" s="19" t="s">
        <v>80</v>
      </c>
      <c r="BK118" s="187">
        <f>ROUND(I118*H118,2)</f>
        <v>0</v>
      </c>
      <c r="BL118" s="19" t="s">
        <v>126</v>
      </c>
      <c r="BM118" s="186" t="s">
        <v>157</v>
      </c>
    </row>
    <row r="119" spans="1:65" s="2" customFormat="1" ht="201.6">
      <c r="A119" s="36"/>
      <c r="B119" s="37"/>
      <c r="C119" s="38"/>
      <c r="D119" s="188" t="s">
        <v>128</v>
      </c>
      <c r="E119" s="38"/>
      <c r="F119" s="189" t="s">
        <v>143</v>
      </c>
      <c r="G119" s="38"/>
      <c r="H119" s="38"/>
      <c r="I119" s="190"/>
      <c r="J119" s="38"/>
      <c r="K119" s="38"/>
      <c r="L119" s="41"/>
      <c r="M119" s="191"/>
      <c r="N119" s="192"/>
      <c r="O119" s="66"/>
      <c r="P119" s="66"/>
      <c r="Q119" s="66"/>
      <c r="R119" s="66"/>
      <c r="S119" s="66"/>
      <c r="T119" s="67"/>
      <c r="U119" s="36"/>
      <c r="V119" s="36"/>
      <c r="W119" s="36"/>
      <c r="X119" s="36"/>
      <c r="Y119" s="36"/>
      <c r="Z119" s="36"/>
      <c r="AA119" s="36"/>
      <c r="AB119" s="36"/>
      <c r="AC119" s="36"/>
      <c r="AD119" s="36"/>
      <c r="AE119" s="36"/>
      <c r="AT119" s="19" t="s">
        <v>128</v>
      </c>
      <c r="AU119" s="19" t="s">
        <v>82</v>
      </c>
    </row>
    <row r="120" spans="1:65" s="13" customFormat="1" ht="10.199999999999999">
      <c r="B120" s="193"/>
      <c r="C120" s="194"/>
      <c r="D120" s="188" t="s">
        <v>130</v>
      </c>
      <c r="E120" s="195" t="s">
        <v>19</v>
      </c>
      <c r="F120" s="196" t="s">
        <v>131</v>
      </c>
      <c r="G120" s="194"/>
      <c r="H120" s="195" t="s">
        <v>19</v>
      </c>
      <c r="I120" s="197"/>
      <c r="J120" s="194"/>
      <c r="K120" s="194"/>
      <c r="L120" s="198"/>
      <c r="M120" s="199"/>
      <c r="N120" s="200"/>
      <c r="O120" s="200"/>
      <c r="P120" s="200"/>
      <c r="Q120" s="200"/>
      <c r="R120" s="200"/>
      <c r="S120" s="200"/>
      <c r="T120" s="201"/>
      <c r="AT120" s="202" t="s">
        <v>130</v>
      </c>
      <c r="AU120" s="202" t="s">
        <v>82</v>
      </c>
      <c r="AV120" s="13" t="s">
        <v>80</v>
      </c>
      <c r="AW120" s="13" t="s">
        <v>33</v>
      </c>
      <c r="AX120" s="13" t="s">
        <v>72</v>
      </c>
      <c r="AY120" s="202" t="s">
        <v>119</v>
      </c>
    </row>
    <row r="121" spans="1:65" s="14" customFormat="1" ht="10.199999999999999">
      <c r="B121" s="203"/>
      <c r="C121" s="204"/>
      <c r="D121" s="188" t="s">
        <v>130</v>
      </c>
      <c r="E121" s="205" t="s">
        <v>19</v>
      </c>
      <c r="F121" s="206" t="s">
        <v>158</v>
      </c>
      <c r="G121" s="204"/>
      <c r="H121" s="207">
        <v>112.38</v>
      </c>
      <c r="I121" s="208"/>
      <c r="J121" s="204"/>
      <c r="K121" s="204"/>
      <c r="L121" s="209"/>
      <c r="M121" s="210"/>
      <c r="N121" s="211"/>
      <c r="O121" s="211"/>
      <c r="P121" s="211"/>
      <c r="Q121" s="211"/>
      <c r="R121" s="211"/>
      <c r="S121" s="211"/>
      <c r="T121" s="212"/>
      <c r="AT121" s="213" t="s">
        <v>130</v>
      </c>
      <c r="AU121" s="213" t="s">
        <v>82</v>
      </c>
      <c r="AV121" s="14" t="s">
        <v>82</v>
      </c>
      <c r="AW121" s="14" t="s">
        <v>33</v>
      </c>
      <c r="AX121" s="14" t="s">
        <v>72</v>
      </c>
      <c r="AY121" s="213" t="s">
        <v>119</v>
      </c>
    </row>
    <row r="122" spans="1:65" s="14" customFormat="1" ht="10.199999999999999">
      <c r="B122" s="203"/>
      <c r="C122" s="204"/>
      <c r="D122" s="188" t="s">
        <v>130</v>
      </c>
      <c r="E122" s="205" t="s">
        <v>19</v>
      </c>
      <c r="F122" s="206" t="s">
        <v>159</v>
      </c>
      <c r="G122" s="204"/>
      <c r="H122" s="207">
        <v>231.83199999999999</v>
      </c>
      <c r="I122" s="208"/>
      <c r="J122" s="204"/>
      <c r="K122" s="204"/>
      <c r="L122" s="209"/>
      <c r="M122" s="210"/>
      <c r="N122" s="211"/>
      <c r="O122" s="211"/>
      <c r="P122" s="211"/>
      <c r="Q122" s="211"/>
      <c r="R122" s="211"/>
      <c r="S122" s="211"/>
      <c r="T122" s="212"/>
      <c r="AT122" s="213" t="s">
        <v>130</v>
      </c>
      <c r="AU122" s="213" t="s">
        <v>82</v>
      </c>
      <c r="AV122" s="14" t="s">
        <v>82</v>
      </c>
      <c r="AW122" s="14" t="s">
        <v>33</v>
      </c>
      <c r="AX122" s="14" t="s">
        <v>72</v>
      </c>
      <c r="AY122" s="213" t="s">
        <v>119</v>
      </c>
    </row>
    <row r="123" spans="1:65" s="15" customFormat="1" ht="10.199999999999999">
      <c r="B123" s="214"/>
      <c r="C123" s="215"/>
      <c r="D123" s="188" t="s">
        <v>130</v>
      </c>
      <c r="E123" s="216" t="s">
        <v>19</v>
      </c>
      <c r="F123" s="217" t="s">
        <v>133</v>
      </c>
      <c r="G123" s="215"/>
      <c r="H123" s="218">
        <v>344.21199999999999</v>
      </c>
      <c r="I123" s="219"/>
      <c r="J123" s="215"/>
      <c r="K123" s="215"/>
      <c r="L123" s="220"/>
      <c r="M123" s="221"/>
      <c r="N123" s="222"/>
      <c r="O123" s="222"/>
      <c r="P123" s="222"/>
      <c r="Q123" s="222"/>
      <c r="R123" s="222"/>
      <c r="S123" s="222"/>
      <c r="T123" s="223"/>
      <c r="AT123" s="224" t="s">
        <v>130</v>
      </c>
      <c r="AU123" s="224" t="s">
        <v>82</v>
      </c>
      <c r="AV123" s="15" t="s">
        <v>126</v>
      </c>
      <c r="AW123" s="15" t="s">
        <v>33</v>
      </c>
      <c r="AX123" s="15" t="s">
        <v>80</v>
      </c>
      <c r="AY123" s="224" t="s">
        <v>119</v>
      </c>
    </row>
    <row r="124" spans="1:65" s="2" customFormat="1" ht="37.799999999999997" customHeight="1">
      <c r="A124" s="36"/>
      <c r="B124" s="37"/>
      <c r="C124" s="175" t="s">
        <v>160</v>
      </c>
      <c r="D124" s="175" t="s">
        <v>121</v>
      </c>
      <c r="E124" s="176" t="s">
        <v>161</v>
      </c>
      <c r="F124" s="177" t="s">
        <v>162</v>
      </c>
      <c r="G124" s="178" t="s">
        <v>124</v>
      </c>
      <c r="H124" s="179">
        <v>11.22</v>
      </c>
      <c r="I124" s="180"/>
      <c r="J124" s="181">
        <f>ROUND(I124*H124,2)</f>
        <v>0</v>
      </c>
      <c r="K124" s="177" t="s">
        <v>125</v>
      </c>
      <c r="L124" s="41"/>
      <c r="M124" s="182" t="s">
        <v>19</v>
      </c>
      <c r="N124" s="183" t="s">
        <v>43</v>
      </c>
      <c r="O124" s="66"/>
      <c r="P124" s="184">
        <f>O124*H124</f>
        <v>0</v>
      </c>
      <c r="Q124" s="184">
        <v>0</v>
      </c>
      <c r="R124" s="184">
        <f>Q124*H124</f>
        <v>0</v>
      </c>
      <c r="S124" s="184">
        <v>0.57999999999999996</v>
      </c>
      <c r="T124" s="185">
        <f>S124*H124</f>
        <v>6.5076000000000001</v>
      </c>
      <c r="U124" s="36"/>
      <c r="V124" s="36"/>
      <c r="W124" s="36"/>
      <c r="X124" s="36"/>
      <c r="Y124" s="36"/>
      <c r="Z124" s="36"/>
      <c r="AA124" s="36"/>
      <c r="AB124" s="36"/>
      <c r="AC124" s="36"/>
      <c r="AD124" s="36"/>
      <c r="AE124" s="36"/>
      <c r="AR124" s="186" t="s">
        <v>126</v>
      </c>
      <c r="AT124" s="186" t="s">
        <v>121</v>
      </c>
      <c r="AU124" s="186" t="s">
        <v>82</v>
      </c>
      <c r="AY124" s="19" t="s">
        <v>119</v>
      </c>
      <c r="BE124" s="187">
        <f>IF(N124="základní",J124,0)</f>
        <v>0</v>
      </c>
      <c r="BF124" s="187">
        <f>IF(N124="snížená",J124,0)</f>
        <v>0</v>
      </c>
      <c r="BG124" s="187">
        <f>IF(N124="zákl. přenesená",J124,0)</f>
        <v>0</v>
      </c>
      <c r="BH124" s="187">
        <f>IF(N124="sníž. přenesená",J124,0)</f>
        <v>0</v>
      </c>
      <c r="BI124" s="187">
        <f>IF(N124="nulová",J124,0)</f>
        <v>0</v>
      </c>
      <c r="BJ124" s="19" t="s">
        <v>80</v>
      </c>
      <c r="BK124" s="187">
        <f>ROUND(I124*H124,2)</f>
        <v>0</v>
      </c>
      <c r="BL124" s="19" t="s">
        <v>126</v>
      </c>
      <c r="BM124" s="186" t="s">
        <v>163</v>
      </c>
    </row>
    <row r="125" spans="1:65" s="2" customFormat="1" ht="201.6">
      <c r="A125" s="36"/>
      <c r="B125" s="37"/>
      <c r="C125" s="38"/>
      <c r="D125" s="188" t="s">
        <v>128</v>
      </c>
      <c r="E125" s="38"/>
      <c r="F125" s="189" t="s">
        <v>143</v>
      </c>
      <c r="G125" s="38"/>
      <c r="H125" s="38"/>
      <c r="I125" s="190"/>
      <c r="J125" s="38"/>
      <c r="K125" s="38"/>
      <c r="L125" s="41"/>
      <c r="M125" s="191"/>
      <c r="N125" s="192"/>
      <c r="O125" s="66"/>
      <c r="P125" s="66"/>
      <c r="Q125" s="66"/>
      <c r="R125" s="66"/>
      <c r="S125" s="66"/>
      <c r="T125" s="67"/>
      <c r="U125" s="36"/>
      <c r="V125" s="36"/>
      <c r="W125" s="36"/>
      <c r="X125" s="36"/>
      <c r="Y125" s="36"/>
      <c r="Z125" s="36"/>
      <c r="AA125" s="36"/>
      <c r="AB125" s="36"/>
      <c r="AC125" s="36"/>
      <c r="AD125" s="36"/>
      <c r="AE125" s="36"/>
      <c r="AT125" s="19" t="s">
        <v>128</v>
      </c>
      <c r="AU125" s="19" t="s">
        <v>82</v>
      </c>
    </row>
    <row r="126" spans="1:65" s="13" customFormat="1" ht="10.199999999999999">
      <c r="B126" s="193"/>
      <c r="C126" s="194"/>
      <c r="D126" s="188" t="s">
        <v>130</v>
      </c>
      <c r="E126" s="195" t="s">
        <v>19</v>
      </c>
      <c r="F126" s="196" t="s">
        <v>131</v>
      </c>
      <c r="G126" s="194"/>
      <c r="H126" s="195" t="s">
        <v>19</v>
      </c>
      <c r="I126" s="197"/>
      <c r="J126" s="194"/>
      <c r="K126" s="194"/>
      <c r="L126" s="198"/>
      <c r="M126" s="199"/>
      <c r="N126" s="200"/>
      <c r="O126" s="200"/>
      <c r="P126" s="200"/>
      <c r="Q126" s="200"/>
      <c r="R126" s="200"/>
      <c r="S126" s="200"/>
      <c r="T126" s="201"/>
      <c r="AT126" s="202" t="s">
        <v>130</v>
      </c>
      <c r="AU126" s="202" t="s">
        <v>82</v>
      </c>
      <c r="AV126" s="13" t="s">
        <v>80</v>
      </c>
      <c r="AW126" s="13" t="s">
        <v>33</v>
      </c>
      <c r="AX126" s="13" t="s">
        <v>72</v>
      </c>
      <c r="AY126" s="202" t="s">
        <v>119</v>
      </c>
    </row>
    <row r="127" spans="1:65" s="14" customFormat="1" ht="10.199999999999999">
      <c r="B127" s="203"/>
      <c r="C127" s="204"/>
      <c r="D127" s="188" t="s">
        <v>130</v>
      </c>
      <c r="E127" s="205" t="s">
        <v>19</v>
      </c>
      <c r="F127" s="206" t="s">
        <v>164</v>
      </c>
      <c r="G127" s="204"/>
      <c r="H127" s="207">
        <v>11.22</v>
      </c>
      <c r="I127" s="208"/>
      <c r="J127" s="204"/>
      <c r="K127" s="204"/>
      <c r="L127" s="209"/>
      <c r="M127" s="210"/>
      <c r="N127" s="211"/>
      <c r="O127" s="211"/>
      <c r="P127" s="211"/>
      <c r="Q127" s="211"/>
      <c r="R127" s="211"/>
      <c r="S127" s="211"/>
      <c r="T127" s="212"/>
      <c r="AT127" s="213" t="s">
        <v>130</v>
      </c>
      <c r="AU127" s="213" t="s">
        <v>82</v>
      </c>
      <c r="AV127" s="14" t="s">
        <v>82</v>
      </c>
      <c r="AW127" s="14" t="s">
        <v>33</v>
      </c>
      <c r="AX127" s="14" t="s">
        <v>72</v>
      </c>
      <c r="AY127" s="213" t="s">
        <v>119</v>
      </c>
    </row>
    <row r="128" spans="1:65" s="15" customFormat="1" ht="10.199999999999999">
      <c r="B128" s="214"/>
      <c r="C128" s="215"/>
      <c r="D128" s="188" t="s">
        <v>130</v>
      </c>
      <c r="E128" s="216" t="s">
        <v>19</v>
      </c>
      <c r="F128" s="217" t="s">
        <v>133</v>
      </c>
      <c r="G128" s="215"/>
      <c r="H128" s="218">
        <v>11.22</v>
      </c>
      <c r="I128" s="219"/>
      <c r="J128" s="215"/>
      <c r="K128" s="215"/>
      <c r="L128" s="220"/>
      <c r="M128" s="221"/>
      <c r="N128" s="222"/>
      <c r="O128" s="222"/>
      <c r="P128" s="222"/>
      <c r="Q128" s="222"/>
      <c r="R128" s="222"/>
      <c r="S128" s="222"/>
      <c r="T128" s="223"/>
      <c r="AT128" s="224" t="s">
        <v>130</v>
      </c>
      <c r="AU128" s="224" t="s">
        <v>82</v>
      </c>
      <c r="AV128" s="15" t="s">
        <v>126</v>
      </c>
      <c r="AW128" s="15" t="s">
        <v>33</v>
      </c>
      <c r="AX128" s="15" t="s">
        <v>80</v>
      </c>
      <c r="AY128" s="224" t="s">
        <v>119</v>
      </c>
    </row>
    <row r="129" spans="1:65" s="2" customFormat="1" ht="24.15" customHeight="1">
      <c r="A129" s="36"/>
      <c r="B129" s="37"/>
      <c r="C129" s="175" t="s">
        <v>165</v>
      </c>
      <c r="D129" s="175" t="s">
        <v>121</v>
      </c>
      <c r="E129" s="176" t="s">
        <v>166</v>
      </c>
      <c r="F129" s="177" t="s">
        <v>167</v>
      </c>
      <c r="G129" s="178" t="s">
        <v>124</v>
      </c>
      <c r="H129" s="179">
        <v>27.062999999999999</v>
      </c>
      <c r="I129" s="180"/>
      <c r="J129" s="181">
        <f>ROUND(I129*H129,2)</f>
        <v>0</v>
      </c>
      <c r="K129" s="177" t="s">
        <v>125</v>
      </c>
      <c r="L129" s="41"/>
      <c r="M129" s="182" t="s">
        <v>19</v>
      </c>
      <c r="N129" s="183" t="s">
        <v>43</v>
      </c>
      <c r="O129" s="66"/>
      <c r="P129" s="184">
        <f>O129*H129</f>
        <v>0</v>
      </c>
      <c r="Q129" s="184">
        <v>3.0000000000000001E-5</v>
      </c>
      <c r="R129" s="184">
        <f>Q129*H129</f>
        <v>8.1189000000000001E-4</v>
      </c>
      <c r="S129" s="184">
        <v>9.1999999999999998E-2</v>
      </c>
      <c r="T129" s="185">
        <f>S129*H129</f>
        <v>2.4897959999999997</v>
      </c>
      <c r="U129" s="36"/>
      <c r="V129" s="36"/>
      <c r="W129" s="36"/>
      <c r="X129" s="36"/>
      <c r="Y129" s="36"/>
      <c r="Z129" s="36"/>
      <c r="AA129" s="36"/>
      <c r="AB129" s="36"/>
      <c r="AC129" s="36"/>
      <c r="AD129" s="36"/>
      <c r="AE129" s="36"/>
      <c r="AR129" s="186" t="s">
        <v>126</v>
      </c>
      <c r="AT129" s="186" t="s">
        <v>121</v>
      </c>
      <c r="AU129" s="186" t="s">
        <v>82</v>
      </c>
      <c r="AY129" s="19" t="s">
        <v>119</v>
      </c>
      <c r="BE129" s="187">
        <f>IF(N129="základní",J129,0)</f>
        <v>0</v>
      </c>
      <c r="BF129" s="187">
        <f>IF(N129="snížená",J129,0)</f>
        <v>0</v>
      </c>
      <c r="BG129" s="187">
        <f>IF(N129="zákl. přenesená",J129,0)</f>
        <v>0</v>
      </c>
      <c r="BH129" s="187">
        <f>IF(N129="sníž. přenesená",J129,0)</f>
        <v>0</v>
      </c>
      <c r="BI129" s="187">
        <f>IF(N129="nulová",J129,0)</f>
        <v>0</v>
      </c>
      <c r="BJ129" s="19" t="s">
        <v>80</v>
      </c>
      <c r="BK129" s="187">
        <f>ROUND(I129*H129,2)</f>
        <v>0</v>
      </c>
      <c r="BL129" s="19" t="s">
        <v>126</v>
      </c>
      <c r="BM129" s="186" t="s">
        <v>168</v>
      </c>
    </row>
    <row r="130" spans="1:65" s="2" customFormat="1" ht="201.6">
      <c r="A130" s="36"/>
      <c r="B130" s="37"/>
      <c r="C130" s="38"/>
      <c r="D130" s="188" t="s">
        <v>128</v>
      </c>
      <c r="E130" s="38"/>
      <c r="F130" s="189" t="s">
        <v>169</v>
      </c>
      <c r="G130" s="38"/>
      <c r="H130" s="38"/>
      <c r="I130" s="190"/>
      <c r="J130" s="38"/>
      <c r="K130" s="38"/>
      <c r="L130" s="41"/>
      <c r="M130" s="191"/>
      <c r="N130" s="192"/>
      <c r="O130" s="66"/>
      <c r="P130" s="66"/>
      <c r="Q130" s="66"/>
      <c r="R130" s="66"/>
      <c r="S130" s="66"/>
      <c r="T130" s="67"/>
      <c r="U130" s="36"/>
      <c r="V130" s="36"/>
      <c r="W130" s="36"/>
      <c r="X130" s="36"/>
      <c r="Y130" s="36"/>
      <c r="Z130" s="36"/>
      <c r="AA130" s="36"/>
      <c r="AB130" s="36"/>
      <c r="AC130" s="36"/>
      <c r="AD130" s="36"/>
      <c r="AE130" s="36"/>
      <c r="AT130" s="19" t="s">
        <v>128</v>
      </c>
      <c r="AU130" s="19" t="s">
        <v>82</v>
      </c>
    </row>
    <row r="131" spans="1:65" s="13" customFormat="1" ht="10.199999999999999">
      <c r="B131" s="193"/>
      <c r="C131" s="194"/>
      <c r="D131" s="188" t="s">
        <v>130</v>
      </c>
      <c r="E131" s="195" t="s">
        <v>19</v>
      </c>
      <c r="F131" s="196" t="s">
        <v>131</v>
      </c>
      <c r="G131" s="194"/>
      <c r="H131" s="195" t="s">
        <v>19</v>
      </c>
      <c r="I131" s="197"/>
      <c r="J131" s="194"/>
      <c r="K131" s="194"/>
      <c r="L131" s="198"/>
      <c r="M131" s="199"/>
      <c r="N131" s="200"/>
      <c r="O131" s="200"/>
      <c r="P131" s="200"/>
      <c r="Q131" s="200"/>
      <c r="R131" s="200"/>
      <c r="S131" s="200"/>
      <c r="T131" s="201"/>
      <c r="AT131" s="202" t="s">
        <v>130</v>
      </c>
      <c r="AU131" s="202" t="s">
        <v>82</v>
      </c>
      <c r="AV131" s="13" t="s">
        <v>80</v>
      </c>
      <c r="AW131" s="13" t="s">
        <v>33</v>
      </c>
      <c r="AX131" s="13" t="s">
        <v>72</v>
      </c>
      <c r="AY131" s="202" t="s">
        <v>119</v>
      </c>
    </row>
    <row r="132" spans="1:65" s="13" customFormat="1" ht="10.199999999999999">
      <c r="B132" s="193"/>
      <c r="C132" s="194"/>
      <c r="D132" s="188" t="s">
        <v>130</v>
      </c>
      <c r="E132" s="195" t="s">
        <v>19</v>
      </c>
      <c r="F132" s="196" t="s">
        <v>170</v>
      </c>
      <c r="G132" s="194"/>
      <c r="H132" s="195" t="s">
        <v>19</v>
      </c>
      <c r="I132" s="197"/>
      <c r="J132" s="194"/>
      <c r="K132" s="194"/>
      <c r="L132" s="198"/>
      <c r="M132" s="199"/>
      <c r="N132" s="200"/>
      <c r="O132" s="200"/>
      <c r="P132" s="200"/>
      <c r="Q132" s="200"/>
      <c r="R132" s="200"/>
      <c r="S132" s="200"/>
      <c r="T132" s="201"/>
      <c r="AT132" s="202" t="s">
        <v>130</v>
      </c>
      <c r="AU132" s="202" t="s">
        <v>82</v>
      </c>
      <c r="AV132" s="13" t="s">
        <v>80</v>
      </c>
      <c r="AW132" s="13" t="s">
        <v>33</v>
      </c>
      <c r="AX132" s="13" t="s">
        <v>72</v>
      </c>
      <c r="AY132" s="202" t="s">
        <v>119</v>
      </c>
    </row>
    <row r="133" spans="1:65" s="14" customFormat="1" ht="10.199999999999999">
      <c r="B133" s="203"/>
      <c r="C133" s="204"/>
      <c r="D133" s="188" t="s">
        <v>130</v>
      </c>
      <c r="E133" s="205" t="s">
        <v>19</v>
      </c>
      <c r="F133" s="206" t="s">
        <v>171</v>
      </c>
      <c r="G133" s="204"/>
      <c r="H133" s="207">
        <v>27.062999999999999</v>
      </c>
      <c r="I133" s="208"/>
      <c r="J133" s="204"/>
      <c r="K133" s="204"/>
      <c r="L133" s="209"/>
      <c r="M133" s="210"/>
      <c r="N133" s="211"/>
      <c r="O133" s="211"/>
      <c r="P133" s="211"/>
      <c r="Q133" s="211"/>
      <c r="R133" s="211"/>
      <c r="S133" s="211"/>
      <c r="T133" s="212"/>
      <c r="AT133" s="213" t="s">
        <v>130</v>
      </c>
      <c r="AU133" s="213" t="s">
        <v>82</v>
      </c>
      <c r="AV133" s="14" t="s">
        <v>82</v>
      </c>
      <c r="AW133" s="14" t="s">
        <v>33</v>
      </c>
      <c r="AX133" s="14" t="s">
        <v>72</v>
      </c>
      <c r="AY133" s="213" t="s">
        <v>119</v>
      </c>
    </row>
    <row r="134" spans="1:65" s="16" customFormat="1" ht="10.199999999999999">
      <c r="B134" s="225"/>
      <c r="C134" s="226"/>
      <c r="D134" s="188" t="s">
        <v>130</v>
      </c>
      <c r="E134" s="227" t="s">
        <v>19</v>
      </c>
      <c r="F134" s="228" t="s">
        <v>172</v>
      </c>
      <c r="G134" s="226"/>
      <c r="H134" s="229">
        <v>27.062999999999999</v>
      </c>
      <c r="I134" s="230"/>
      <c r="J134" s="226"/>
      <c r="K134" s="226"/>
      <c r="L134" s="231"/>
      <c r="M134" s="232"/>
      <c r="N134" s="233"/>
      <c r="O134" s="233"/>
      <c r="P134" s="233"/>
      <c r="Q134" s="233"/>
      <c r="R134" s="233"/>
      <c r="S134" s="233"/>
      <c r="T134" s="234"/>
      <c r="AT134" s="235" t="s">
        <v>130</v>
      </c>
      <c r="AU134" s="235" t="s">
        <v>82</v>
      </c>
      <c r="AV134" s="16" t="s">
        <v>139</v>
      </c>
      <c r="AW134" s="16" t="s">
        <v>33</v>
      </c>
      <c r="AX134" s="16" t="s">
        <v>72</v>
      </c>
      <c r="AY134" s="235" t="s">
        <v>119</v>
      </c>
    </row>
    <row r="135" spans="1:65" s="15" customFormat="1" ht="10.199999999999999">
      <c r="B135" s="214"/>
      <c r="C135" s="215"/>
      <c r="D135" s="188" t="s">
        <v>130</v>
      </c>
      <c r="E135" s="216" t="s">
        <v>19</v>
      </c>
      <c r="F135" s="217" t="s">
        <v>133</v>
      </c>
      <c r="G135" s="215"/>
      <c r="H135" s="218">
        <v>27.062999999999999</v>
      </c>
      <c r="I135" s="219"/>
      <c r="J135" s="215"/>
      <c r="K135" s="215"/>
      <c r="L135" s="220"/>
      <c r="M135" s="221"/>
      <c r="N135" s="222"/>
      <c r="O135" s="222"/>
      <c r="P135" s="222"/>
      <c r="Q135" s="222"/>
      <c r="R135" s="222"/>
      <c r="S135" s="222"/>
      <c r="T135" s="223"/>
      <c r="AT135" s="224" t="s">
        <v>130</v>
      </c>
      <c r="AU135" s="224" t="s">
        <v>82</v>
      </c>
      <c r="AV135" s="15" t="s">
        <v>126</v>
      </c>
      <c r="AW135" s="15" t="s">
        <v>33</v>
      </c>
      <c r="AX135" s="15" t="s">
        <v>80</v>
      </c>
      <c r="AY135" s="224" t="s">
        <v>119</v>
      </c>
    </row>
    <row r="136" spans="1:65" s="2" customFormat="1" ht="24.15" customHeight="1">
      <c r="A136" s="36"/>
      <c r="B136" s="37"/>
      <c r="C136" s="175" t="s">
        <v>173</v>
      </c>
      <c r="D136" s="175" t="s">
        <v>121</v>
      </c>
      <c r="E136" s="176" t="s">
        <v>174</v>
      </c>
      <c r="F136" s="177" t="s">
        <v>175</v>
      </c>
      <c r="G136" s="178" t="s">
        <v>176</v>
      </c>
      <c r="H136" s="179">
        <v>40.68</v>
      </c>
      <c r="I136" s="180"/>
      <c r="J136" s="181">
        <f>ROUND(I136*H136,2)</f>
        <v>0</v>
      </c>
      <c r="K136" s="177" t="s">
        <v>125</v>
      </c>
      <c r="L136" s="41"/>
      <c r="M136" s="182" t="s">
        <v>19</v>
      </c>
      <c r="N136" s="183" t="s">
        <v>43</v>
      </c>
      <c r="O136" s="66"/>
      <c r="P136" s="184">
        <f>O136*H136</f>
        <v>0</v>
      </c>
      <c r="Q136" s="184">
        <v>0</v>
      </c>
      <c r="R136" s="184">
        <f>Q136*H136</f>
        <v>0</v>
      </c>
      <c r="S136" s="184">
        <v>0.20499999999999999</v>
      </c>
      <c r="T136" s="185">
        <f>S136*H136</f>
        <v>8.3393999999999995</v>
      </c>
      <c r="U136" s="36"/>
      <c r="V136" s="36"/>
      <c r="W136" s="36"/>
      <c r="X136" s="36"/>
      <c r="Y136" s="36"/>
      <c r="Z136" s="36"/>
      <c r="AA136" s="36"/>
      <c r="AB136" s="36"/>
      <c r="AC136" s="36"/>
      <c r="AD136" s="36"/>
      <c r="AE136" s="36"/>
      <c r="AR136" s="186" t="s">
        <v>126</v>
      </c>
      <c r="AT136" s="186" t="s">
        <v>121</v>
      </c>
      <c r="AU136" s="186" t="s">
        <v>82</v>
      </c>
      <c r="AY136" s="19" t="s">
        <v>119</v>
      </c>
      <c r="BE136" s="187">
        <f>IF(N136="základní",J136,0)</f>
        <v>0</v>
      </c>
      <c r="BF136" s="187">
        <f>IF(N136="snížená",J136,0)</f>
        <v>0</v>
      </c>
      <c r="BG136" s="187">
        <f>IF(N136="zákl. přenesená",J136,0)</f>
        <v>0</v>
      </c>
      <c r="BH136" s="187">
        <f>IF(N136="sníž. přenesená",J136,0)</f>
        <v>0</v>
      </c>
      <c r="BI136" s="187">
        <f>IF(N136="nulová",J136,0)</f>
        <v>0</v>
      </c>
      <c r="BJ136" s="19" t="s">
        <v>80</v>
      </c>
      <c r="BK136" s="187">
        <f>ROUND(I136*H136,2)</f>
        <v>0</v>
      </c>
      <c r="BL136" s="19" t="s">
        <v>126</v>
      </c>
      <c r="BM136" s="186" t="s">
        <v>177</v>
      </c>
    </row>
    <row r="137" spans="1:65" s="2" customFormat="1" ht="134.4">
      <c r="A137" s="36"/>
      <c r="B137" s="37"/>
      <c r="C137" s="38"/>
      <c r="D137" s="188" t="s">
        <v>128</v>
      </c>
      <c r="E137" s="38"/>
      <c r="F137" s="189" t="s">
        <v>178</v>
      </c>
      <c r="G137" s="38"/>
      <c r="H137" s="38"/>
      <c r="I137" s="190"/>
      <c r="J137" s="38"/>
      <c r="K137" s="38"/>
      <c r="L137" s="41"/>
      <c r="M137" s="191"/>
      <c r="N137" s="192"/>
      <c r="O137" s="66"/>
      <c r="P137" s="66"/>
      <c r="Q137" s="66"/>
      <c r="R137" s="66"/>
      <c r="S137" s="66"/>
      <c r="T137" s="67"/>
      <c r="U137" s="36"/>
      <c r="V137" s="36"/>
      <c r="W137" s="36"/>
      <c r="X137" s="36"/>
      <c r="Y137" s="36"/>
      <c r="Z137" s="36"/>
      <c r="AA137" s="36"/>
      <c r="AB137" s="36"/>
      <c r="AC137" s="36"/>
      <c r="AD137" s="36"/>
      <c r="AE137" s="36"/>
      <c r="AT137" s="19" t="s">
        <v>128</v>
      </c>
      <c r="AU137" s="19" t="s">
        <v>82</v>
      </c>
    </row>
    <row r="138" spans="1:65" s="13" customFormat="1" ht="10.199999999999999">
      <c r="B138" s="193"/>
      <c r="C138" s="194"/>
      <c r="D138" s="188" t="s">
        <v>130</v>
      </c>
      <c r="E138" s="195" t="s">
        <v>19</v>
      </c>
      <c r="F138" s="196" t="s">
        <v>131</v>
      </c>
      <c r="G138" s="194"/>
      <c r="H138" s="195" t="s">
        <v>19</v>
      </c>
      <c r="I138" s="197"/>
      <c r="J138" s="194"/>
      <c r="K138" s="194"/>
      <c r="L138" s="198"/>
      <c r="M138" s="199"/>
      <c r="N138" s="200"/>
      <c r="O138" s="200"/>
      <c r="P138" s="200"/>
      <c r="Q138" s="200"/>
      <c r="R138" s="200"/>
      <c r="S138" s="200"/>
      <c r="T138" s="201"/>
      <c r="AT138" s="202" t="s">
        <v>130</v>
      </c>
      <c r="AU138" s="202" t="s">
        <v>82</v>
      </c>
      <c r="AV138" s="13" t="s">
        <v>80</v>
      </c>
      <c r="AW138" s="13" t="s">
        <v>33</v>
      </c>
      <c r="AX138" s="13" t="s">
        <v>72</v>
      </c>
      <c r="AY138" s="202" t="s">
        <v>119</v>
      </c>
    </row>
    <row r="139" spans="1:65" s="14" customFormat="1" ht="10.199999999999999">
      <c r="B139" s="203"/>
      <c r="C139" s="204"/>
      <c r="D139" s="188" t="s">
        <v>130</v>
      </c>
      <c r="E139" s="205" t="s">
        <v>19</v>
      </c>
      <c r="F139" s="206" t="s">
        <v>179</v>
      </c>
      <c r="G139" s="204"/>
      <c r="H139" s="207">
        <v>40.68</v>
      </c>
      <c r="I139" s="208"/>
      <c r="J139" s="204"/>
      <c r="K139" s="204"/>
      <c r="L139" s="209"/>
      <c r="M139" s="210"/>
      <c r="N139" s="211"/>
      <c r="O139" s="211"/>
      <c r="P139" s="211"/>
      <c r="Q139" s="211"/>
      <c r="R139" s="211"/>
      <c r="S139" s="211"/>
      <c r="T139" s="212"/>
      <c r="AT139" s="213" t="s">
        <v>130</v>
      </c>
      <c r="AU139" s="213" t="s">
        <v>82</v>
      </c>
      <c r="AV139" s="14" t="s">
        <v>82</v>
      </c>
      <c r="AW139" s="14" t="s">
        <v>33</v>
      </c>
      <c r="AX139" s="14" t="s">
        <v>72</v>
      </c>
      <c r="AY139" s="213" t="s">
        <v>119</v>
      </c>
    </row>
    <row r="140" spans="1:65" s="15" customFormat="1" ht="10.199999999999999">
      <c r="B140" s="214"/>
      <c r="C140" s="215"/>
      <c r="D140" s="188" t="s">
        <v>130</v>
      </c>
      <c r="E140" s="216" t="s">
        <v>19</v>
      </c>
      <c r="F140" s="217" t="s">
        <v>133</v>
      </c>
      <c r="G140" s="215"/>
      <c r="H140" s="218">
        <v>40.68</v>
      </c>
      <c r="I140" s="219"/>
      <c r="J140" s="215"/>
      <c r="K140" s="215"/>
      <c r="L140" s="220"/>
      <c r="M140" s="221"/>
      <c r="N140" s="222"/>
      <c r="O140" s="222"/>
      <c r="P140" s="222"/>
      <c r="Q140" s="222"/>
      <c r="R140" s="222"/>
      <c r="S140" s="222"/>
      <c r="T140" s="223"/>
      <c r="AT140" s="224" t="s">
        <v>130</v>
      </c>
      <c r="AU140" s="224" t="s">
        <v>82</v>
      </c>
      <c r="AV140" s="15" t="s">
        <v>126</v>
      </c>
      <c r="AW140" s="15" t="s">
        <v>33</v>
      </c>
      <c r="AX140" s="15" t="s">
        <v>80</v>
      </c>
      <c r="AY140" s="224" t="s">
        <v>119</v>
      </c>
    </row>
    <row r="141" spans="1:65" s="2" customFormat="1" ht="24.15" customHeight="1">
      <c r="A141" s="36"/>
      <c r="B141" s="37"/>
      <c r="C141" s="175" t="s">
        <v>180</v>
      </c>
      <c r="D141" s="175" t="s">
        <v>121</v>
      </c>
      <c r="E141" s="176" t="s">
        <v>181</v>
      </c>
      <c r="F141" s="177" t="s">
        <v>182</v>
      </c>
      <c r="G141" s="178" t="s">
        <v>176</v>
      </c>
      <c r="H141" s="179">
        <v>9.23</v>
      </c>
      <c r="I141" s="180"/>
      <c r="J141" s="181">
        <f>ROUND(I141*H141,2)</f>
        <v>0</v>
      </c>
      <c r="K141" s="177" t="s">
        <v>125</v>
      </c>
      <c r="L141" s="41"/>
      <c r="M141" s="182" t="s">
        <v>19</v>
      </c>
      <c r="N141" s="183" t="s">
        <v>43</v>
      </c>
      <c r="O141" s="66"/>
      <c r="P141" s="184">
        <f>O141*H141</f>
        <v>0</v>
      </c>
      <c r="Q141" s="184">
        <v>0</v>
      </c>
      <c r="R141" s="184">
        <f>Q141*H141</f>
        <v>0</v>
      </c>
      <c r="S141" s="184">
        <v>0.04</v>
      </c>
      <c r="T141" s="185">
        <f>S141*H141</f>
        <v>0.36920000000000003</v>
      </c>
      <c r="U141" s="36"/>
      <c r="V141" s="36"/>
      <c r="W141" s="36"/>
      <c r="X141" s="36"/>
      <c r="Y141" s="36"/>
      <c r="Z141" s="36"/>
      <c r="AA141" s="36"/>
      <c r="AB141" s="36"/>
      <c r="AC141" s="36"/>
      <c r="AD141" s="36"/>
      <c r="AE141" s="36"/>
      <c r="AR141" s="186" t="s">
        <v>126</v>
      </c>
      <c r="AT141" s="186" t="s">
        <v>121</v>
      </c>
      <c r="AU141" s="186" t="s">
        <v>82</v>
      </c>
      <c r="AY141" s="19" t="s">
        <v>119</v>
      </c>
      <c r="BE141" s="187">
        <f>IF(N141="základní",J141,0)</f>
        <v>0</v>
      </c>
      <c r="BF141" s="187">
        <f>IF(N141="snížená",J141,0)</f>
        <v>0</v>
      </c>
      <c r="BG141" s="187">
        <f>IF(N141="zákl. přenesená",J141,0)</f>
        <v>0</v>
      </c>
      <c r="BH141" s="187">
        <f>IF(N141="sníž. přenesená",J141,0)</f>
        <v>0</v>
      </c>
      <c r="BI141" s="187">
        <f>IF(N141="nulová",J141,0)</f>
        <v>0</v>
      </c>
      <c r="BJ141" s="19" t="s">
        <v>80</v>
      </c>
      <c r="BK141" s="187">
        <f>ROUND(I141*H141,2)</f>
        <v>0</v>
      </c>
      <c r="BL141" s="19" t="s">
        <v>126</v>
      </c>
      <c r="BM141" s="186" t="s">
        <v>183</v>
      </c>
    </row>
    <row r="142" spans="1:65" s="2" customFormat="1" ht="134.4">
      <c r="A142" s="36"/>
      <c r="B142" s="37"/>
      <c r="C142" s="38"/>
      <c r="D142" s="188" t="s">
        <v>128</v>
      </c>
      <c r="E142" s="38"/>
      <c r="F142" s="189" t="s">
        <v>178</v>
      </c>
      <c r="G142" s="38"/>
      <c r="H142" s="38"/>
      <c r="I142" s="190"/>
      <c r="J142" s="38"/>
      <c r="K142" s="38"/>
      <c r="L142" s="41"/>
      <c r="M142" s="191"/>
      <c r="N142" s="192"/>
      <c r="O142" s="66"/>
      <c r="P142" s="66"/>
      <c r="Q142" s="66"/>
      <c r="R142" s="66"/>
      <c r="S142" s="66"/>
      <c r="T142" s="67"/>
      <c r="U142" s="36"/>
      <c r="V142" s="36"/>
      <c r="W142" s="36"/>
      <c r="X142" s="36"/>
      <c r="Y142" s="36"/>
      <c r="Z142" s="36"/>
      <c r="AA142" s="36"/>
      <c r="AB142" s="36"/>
      <c r="AC142" s="36"/>
      <c r="AD142" s="36"/>
      <c r="AE142" s="36"/>
      <c r="AT142" s="19" t="s">
        <v>128</v>
      </c>
      <c r="AU142" s="19" t="s">
        <v>82</v>
      </c>
    </row>
    <row r="143" spans="1:65" s="13" customFormat="1" ht="10.199999999999999">
      <c r="B143" s="193"/>
      <c r="C143" s="194"/>
      <c r="D143" s="188" t="s">
        <v>130</v>
      </c>
      <c r="E143" s="195" t="s">
        <v>19</v>
      </c>
      <c r="F143" s="196" t="s">
        <v>131</v>
      </c>
      <c r="G143" s="194"/>
      <c r="H143" s="195" t="s">
        <v>19</v>
      </c>
      <c r="I143" s="197"/>
      <c r="J143" s="194"/>
      <c r="K143" s="194"/>
      <c r="L143" s="198"/>
      <c r="M143" s="199"/>
      <c r="N143" s="200"/>
      <c r="O143" s="200"/>
      <c r="P143" s="200"/>
      <c r="Q143" s="200"/>
      <c r="R143" s="200"/>
      <c r="S143" s="200"/>
      <c r="T143" s="201"/>
      <c r="AT143" s="202" t="s">
        <v>130</v>
      </c>
      <c r="AU143" s="202" t="s">
        <v>82</v>
      </c>
      <c r="AV143" s="13" t="s">
        <v>80</v>
      </c>
      <c r="AW143" s="13" t="s">
        <v>33</v>
      </c>
      <c r="AX143" s="13" t="s">
        <v>72</v>
      </c>
      <c r="AY143" s="202" t="s">
        <v>119</v>
      </c>
    </row>
    <row r="144" spans="1:65" s="14" customFormat="1" ht="10.199999999999999">
      <c r="B144" s="203"/>
      <c r="C144" s="204"/>
      <c r="D144" s="188" t="s">
        <v>130</v>
      </c>
      <c r="E144" s="205" t="s">
        <v>19</v>
      </c>
      <c r="F144" s="206" t="s">
        <v>184</v>
      </c>
      <c r="G144" s="204"/>
      <c r="H144" s="207">
        <v>9.23</v>
      </c>
      <c r="I144" s="208"/>
      <c r="J144" s="204"/>
      <c r="K144" s="204"/>
      <c r="L144" s="209"/>
      <c r="M144" s="210"/>
      <c r="N144" s="211"/>
      <c r="O144" s="211"/>
      <c r="P144" s="211"/>
      <c r="Q144" s="211"/>
      <c r="R144" s="211"/>
      <c r="S144" s="211"/>
      <c r="T144" s="212"/>
      <c r="AT144" s="213" t="s">
        <v>130</v>
      </c>
      <c r="AU144" s="213" t="s">
        <v>82</v>
      </c>
      <c r="AV144" s="14" t="s">
        <v>82</v>
      </c>
      <c r="AW144" s="14" t="s">
        <v>33</v>
      </c>
      <c r="AX144" s="14" t="s">
        <v>72</v>
      </c>
      <c r="AY144" s="213" t="s">
        <v>119</v>
      </c>
    </row>
    <row r="145" spans="1:65" s="15" customFormat="1" ht="10.199999999999999">
      <c r="B145" s="214"/>
      <c r="C145" s="215"/>
      <c r="D145" s="188" t="s">
        <v>130</v>
      </c>
      <c r="E145" s="216" t="s">
        <v>19</v>
      </c>
      <c r="F145" s="217" t="s">
        <v>133</v>
      </c>
      <c r="G145" s="215"/>
      <c r="H145" s="218">
        <v>9.23</v>
      </c>
      <c r="I145" s="219"/>
      <c r="J145" s="215"/>
      <c r="K145" s="215"/>
      <c r="L145" s="220"/>
      <c r="M145" s="221"/>
      <c r="N145" s="222"/>
      <c r="O145" s="222"/>
      <c r="P145" s="222"/>
      <c r="Q145" s="222"/>
      <c r="R145" s="222"/>
      <c r="S145" s="222"/>
      <c r="T145" s="223"/>
      <c r="AT145" s="224" t="s">
        <v>130</v>
      </c>
      <c r="AU145" s="224" t="s">
        <v>82</v>
      </c>
      <c r="AV145" s="15" t="s">
        <v>126</v>
      </c>
      <c r="AW145" s="15" t="s">
        <v>33</v>
      </c>
      <c r="AX145" s="15" t="s">
        <v>80</v>
      </c>
      <c r="AY145" s="224" t="s">
        <v>119</v>
      </c>
    </row>
    <row r="146" spans="1:65" s="2" customFormat="1" ht="24" customHeight="1">
      <c r="A146" s="36"/>
      <c r="B146" s="37"/>
      <c r="C146" s="175" t="s">
        <v>185</v>
      </c>
      <c r="D146" s="175" t="s">
        <v>121</v>
      </c>
      <c r="E146" s="176" t="s">
        <v>186</v>
      </c>
      <c r="F146" s="177" t="s">
        <v>187</v>
      </c>
      <c r="G146" s="178" t="s">
        <v>188</v>
      </c>
      <c r="H146" s="179">
        <v>82.146000000000001</v>
      </c>
      <c r="I146" s="180"/>
      <c r="J146" s="181">
        <f>ROUND(I146*H146,2)</f>
        <v>0</v>
      </c>
      <c r="K146" s="177" t="s">
        <v>125</v>
      </c>
      <c r="L146" s="41"/>
      <c r="M146" s="182" t="s">
        <v>19</v>
      </c>
      <c r="N146" s="183" t="s">
        <v>43</v>
      </c>
      <c r="O146" s="66"/>
      <c r="P146" s="184">
        <f>O146*H146</f>
        <v>0</v>
      </c>
      <c r="Q146" s="184">
        <v>0</v>
      </c>
      <c r="R146" s="184">
        <f>Q146*H146</f>
        <v>0</v>
      </c>
      <c r="S146" s="184">
        <v>0</v>
      </c>
      <c r="T146" s="185">
        <f>S146*H146</f>
        <v>0</v>
      </c>
      <c r="U146" s="36"/>
      <c r="V146" s="36"/>
      <c r="W146" s="36"/>
      <c r="X146" s="36"/>
      <c r="Y146" s="36"/>
      <c r="Z146" s="36"/>
      <c r="AA146" s="36"/>
      <c r="AB146" s="36"/>
      <c r="AC146" s="36"/>
      <c r="AD146" s="36"/>
      <c r="AE146" s="36"/>
      <c r="AR146" s="186" t="s">
        <v>126</v>
      </c>
      <c r="AT146" s="186" t="s">
        <v>121</v>
      </c>
      <c r="AU146" s="186" t="s">
        <v>82</v>
      </c>
      <c r="AY146" s="19" t="s">
        <v>119</v>
      </c>
      <c r="BE146" s="187">
        <f>IF(N146="základní",J146,0)</f>
        <v>0</v>
      </c>
      <c r="BF146" s="187">
        <f>IF(N146="snížená",J146,0)</f>
        <v>0</v>
      </c>
      <c r="BG146" s="187">
        <f>IF(N146="zákl. přenesená",J146,0)</f>
        <v>0</v>
      </c>
      <c r="BH146" s="187">
        <f>IF(N146="sníž. přenesená",J146,0)</f>
        <v>0</v>
      </c>
      <c r="BI146" s="187">
        <f>IF(N146="nulová",J146,0)</f>
        <v>0</v>
      </c>
      <c r="BJ146" s="19" t="s">
        <v>80</v>
      </c>
      <c r="BK146" s="187">
        <f>ROUND(I146*H146,2)</f>
        <v>0</v>
      </c>
      <c r="BL146" s="19" t="s">
        <v>126</v>
      </c>
      <c r="BM146" s="186" t="s">
        <v>189</v>
      </c>
    </row>
    <row r="147" spans="1:65" s="2" customFormat="1" ht="76.8">
      <c r="A147" s="36"/>
      <c r="B147" s="37"/>
      <c r="C147" s="38"/>
      <c r="D147" s="188" t="s">
        <v>128</v>
      </c>
      <c r="E147" s="38"/>
      <c r="F147" s="189" t="s">
        <v>190</v>
      </c>
      <c r="G147" s="38"/>
      <c r="H147" s="38"/>
      <c r="I147" s="190"/>
      <c r="J147" s="38"/>
      <c r="K147" s="38"/>
      <c r="L147" s="41"/>
      <c r="M147" s="191"/>
      <c r="N147" s="192"/>
      <c r="O147" s="66"/>
      <c r="P147" s="66"/>
      <c r="Q147" s="66"/>
      <c r="R147" s="66"/>
      <c r="S147" s="66"/>
      <c r="T147" s="67"/>
      <c r="U147" s="36"/>
      <c r="V147" s="36"/>
      <c r="W147" s="36"/>
      <c r="X147" s="36"/>
      <c r="Y147" s="36"/>
      <c r="Z147" s="36"/>
      <c r="AA147" s="36"/>
      <c r="AB147" s="36"/>
      <c r="AC147" s="36"/>
      <c r="AD147" s="36"/>
      <c r="AE147" s="36"/>
      <c r="AT147" s="19" t="s">
        <v>128</v>
      </c>
      <c r="AU147" s="19" t="s">
        <v>82</v>
      </c>
    </row>
    <row r="148" spans="1:65" s="13" customFormat="1" ht="10.199999999999999">
      <c r="B148" s="193"/>
      <c r="C148" s="194"/>
      <c r="D148" s="188" t="s">
        <v>130</v>
      </c>
      <c r="E148" s="195" t="s">
        <v>19</v>
      </c>
      <c r="F148" s="196" t="s">
        <v>131</v>
      </c>
      <c r="G148" s="194"/>
      <c r="H148" s="195" t="s">
        <v>19</v>
      </c>
      <c r="I148" s="197"/>
      <c r="J148" s="194"/>
      <c r="K148" s="194"/>
      <c r="L148" s="198"/>
      <c r="M148" s="199"/>
      <c r="N148" s="200"/>
      <c r="O148" s="200"/>
      <c r="P148" s="200"/>
      <c r="Q148" s="200"/>
      <c r="R148" s="200"/>
      <c r="S148" s="200"/>
      <c r="T148" s="201"/>
      <c r="AT148" s="202" t="s">
        <v>130</v>
      </c>
      <c r="AU148" s="202" t="s">
        <v>82</v>
      </c>
      <c r="AV148" s="13" t="s">
        <v>80</v>
      </c>
      <c r="AW148" s="13" t="s">
        <v>33</v>
      </c>
      <c r="AX148" s="13" t="s">
        <v>72</v>
      </c>
      <c r="AY148" s="202" t="s">
        <v>119</v>
      </c>
    </row>
    <row r="149" spans="1:65" s="13" customFormat="1" ht="10.199999999999999">
      <c r="B149" s="193"/>
      <c r="C149" s="194"/>
      <c r="D149" s="188" t="s">
        <v>130</v>
      </c>
      <c r="E149" s="195" t="s">
        <v>19</v>
      </c>
      <c r="F149" s="196" t="s">
        <v>191</v>
      </c>
      <c r="G149" s="194"/>
      <c r="H149" s="195" t="s">
        <v>19</v>
      </c>
      <c r="I149" s="197"/>
      <c r="J149" s="194"/>
      <c r="K149" s="194"/>
      <c r="L149" s="198"/>
      <c r="M149" s="199"/>
      <c r="N149" s="200"/>
      <c r="O149" s="200"/>
      <c r="P149" s="200"/>
      <c r="Q149" s="200"/>
      <c r="R149" s="200"/>
      <c r="S149" s="200"/>
      <c r="T149" s="201"/>
      <c r="AT149" s="202" t="s">
        <v>130</v>
      </c>
      <c r="AU149" s="202" t="s">
        <v>82</v>
      </c>
      <c r="AV149" s="13" t="s">
        <v>80</v>
      </c>
      <c r="AW149" s="13" t="s">
        <v>33</v>
      </c>
      <c r="AX149" s="13" t="s">
        <v>72</v>
      </c>
      <c r="AY149" s="202" t="s">
        <v>119</v>
      </c>
    </row>
    <row r="150" spans="1:65" s="13" customFormat="1" ht="10.199999999999999">
      <c r="B150" s="193"/>
      <c r="C150" s="194"/>
      <c r="D150" s="188" t="s">
        <v>130</v>
      </c>
      <c r="E150" s="195" t="s">
        <v>19</v>
      </c>
      <c r="F150" s="196" t="s">
        <v>192</v>
      </c>
      <c r="G150" s="194"/>
      <c r="H150" s="195" t="s">
        <v>19</v>
      </c>
      <c r="I150" s="197"/>
      <c r="J150" s="194"/>
      <c r="K150" s="194"/>
      <c r="L150" s="198"/>
      <c r="M150" s="199"/>
      <c r="N150" s="200"/>
      <c r="O150" s="200"/>
      <c r="P150" s="200"/>
      <c r="Q150" s="200"/>
      <c r="R150" s="200"/>
      <c r="S150" s="200"/>
      <c r="T150" s="201"/>
      <c r="AT150" s="202" t="s">
        <v>130</v>
      </c>
      <c r="AU150" s="202" t="s">
        <v>82</v>
      </c>
      <c r="AV150" s="13" t="s">
        <v>80</v>
      </c>
      <c r="AW150" s="13" t="s">
        <v>33</v>
      </c>
      <c r="AX150" s="13" t="s">
        <v>72</v>
      </c>
      <c r="AY150" s="202" t="s">
        <v>119</v>
      </c>
    </row>
    <row r="151" spans="1:65" s="14" customFormat="1" ht="10.199999999999999">
      <c r="B151" s="203"/>
      <c r="C151" s="204"/>
      <c r="D151" s="188" t="s">
        <v>130</v>
      </c>
      <c r="E151" s="205" t="s">
        <v>19</v>
      </c>
      <c r="F151" s="206" t="s">
        <v>193</v>
      </c>
      <c r="G151" s="204"/>
      <c r="H151" s="207">
        <v>79.59</v>
      </c>
      <c r="I151" s="208"/>
      <c r="J151" s="204"/>
      <c r="K151" s="204"/>
      <c r="L151" s="209"/>
      <c r="M151" s="210"/>
      <c r="N151" s="211"/>
      <c r="O151" s="211"/>
      <c r="P151" s="211"/>
      <c r="Q151" s="211"/>
      <c r="R151" s="211"/>
      <c r="S151" s="211"/>
      <c r="T151" s="212"/>
      <c r="AT151" s="213" t="s">
        <v>130</v>
      </c>
      <c r="AU151" s="213" t="s">
        <v>82</v>
      </c>
      <c r="AV151" s="14" t="s">
        <v>82</v>
      </c>
      <c r="AW151" s="14" t="s">
        <v>33</v>
      </c>
      <c r="AX151" s="14" t="s">
        <v>72</v>
      </c>
      <c r="AY151" s="213" t="s">
        <v>119</v>
      </c>
    </row>
    <row r="152" spans="1:65" s="14" customFormat="1" ht="10.199999999999999">
      <c r="B152" s="203"/>
      <c r="C152" s="204"/>
      <c r="D152" s="188" t="s">
        <v>130</v>
      </c>
      <c r="E152" s="205" t="s">
        <v>19</v>
      </c>
      <c r="F152" s="206" t="s">
        <v>194</v>
      </c>
      <c r="G152" s="204"/>
      <c r="H152" s="207">
        <v>-11.592000000000001</v>
      </c>
      <c r="I152" s="208"/>
      <c r="J152" s="204"/>
      <c r="K152" s="204"/>
      <c r="L152" s="209"/>
      <c r="M152" s="210"/>
      <c r="N152" s="211"/>
      <c r="O152" s="211"/>
      <c r="P152" s="211"/>
      <c r="Q152" s="211"/>
      <c r="R152" s="211"/>
      <c r="S152" s="211"/>
      <c r="T152" s="212"/>
      <c r="AT152" s="213" t="s">
        <v>130</v>
      </c>
      <c r="AU152" s="213" t="s">
        <v>82</v>
      </c>
      <c r="AV152" s="14" t="s">
        <v>82</v>
      </c>
      <c r="AW152" s="14" t="s">
        <v>33</v>
      </c>
      <c r="AX152" s="14" t="s">
        <v>72</v>
      </c>
      <c r="AY152" s="213" t="s">
        <v>119</v>
      </c>
    </row>
    <row r="153" spans="1:65" s="16" customFormat="1" ht="10.199999999999999">
      <c r="B153" s="225"/>
      <c r="C153" s="226"/>
      <c r="D153" s="188" t="s">
        <v>130</v>
      </c>
      <c r="E153" s="227" t="s">
        <v>19</v>
      </c>
      <c r="F153" s="228" t="s">
        <v>195</v>
      </c>
      <c r="G153" s="226"/>
      <c r="H153" s="229">
        <v>67.998000000000005</v>
      </c>
      <c r="I153" s="230"/>
      <c r="J153" s="226"/>
      <c r="K153" s="226"/>
      <c r="L153" s="231"/>
      <c r="M153" s="232"/>
      <c r="N153" s="233"/>
      <c r="O153" s="233"/>
      <c r="P153" s="233"/>
      <c r="Q153" s="233"/>
      <c r="R153" s="233"/>
      <c r="S153" s="233"/>
      <c r="T153" s="234"/>
      <c r="AT153" s="235" t="s">
        <v>130</v>
      </c>
      <c r="AU153" s="235" t="s">
        <v>82</v>
      </c>
      <c r="AV153" s="16" t="s">
        <v>139</v>
      </c>
      <c r="AW153" s="16" t="s">
        <v>33</v>
      </c>
      <c r="AX153" s="16" t="s">
        <v>72</v>
      </c>
      <c r="AY153" s="235" t="s">
        <v>119</v>
      </c>
    </row>
    <row r="154" spans="1:65" s="13" customFormat="1" ht="10.199999999999999">
      <c r="B154" s="193"/>
      <c r="C154" s="194"/>
      <c r="D154" s="188" t="s">
        <v>130</v>
      </c>
      <c r="E154" s="195" t="s">
        <v>19</v>
      </c>
      <c r="F154" s="196" t="s">
        <v>196</v>
      </c>
      <c r="G154" s="194"/>
      <c r="H154" s="195" t="s">
        <v>19</v>
      </c>
      <c r="I154" s="197"/>
      <c r="J154" s="194"/>
      <c r="K154" s="194"/>
      <c r="L154" s="198"/>
      <c r="M154" s="199"/>
      <c r="N154" s="200"/>
      <c r="O154" s="200"/>
      <c r="P154" s="200"/>
      <c r="Q154" s="200"/>
      <c r="R154" s="200"/>
      <c r="S154" s="200"/>
      <c r="T154" s="201"/>
      <c r="AT154" s="202" t="s">
        <v>130</v>
      </c>
      <c r="AU154" s="202" t="s">
        <v>82</v>
      </c>
      <c r="AV154" s="13" t="s">
        <v>80</v>
      </c>
      <c r="AW154" s="13" t="s">
        <v>33</v>
      </c>
      <c r="AX154" s="13" t="s">
        <v>72</v>
      </c>
      <c r="AY154" s="202" t="s">
        <v>119</v>
      </c>
    </row>
    <row r="155" spans="1:65" s="14" customFormat="1" ht="10.199999999999999">
      <c r="B155" s="203"/>
      <c r="C155" s="204"/>
      <c r="D155" s="188" t="s">
        <v>130</v>
      </c>
      <c r="E155" s="205" t="s">
        <v>19</v>
      </c>
      <c r="F155" s="206" t="s">
        <v>197</v>
      </c>
      <c r="G155" s="204"/>
      <c r="H155" s="207">
        <v>14.148</v>
      </c>
      <c r="I155" s="208"/>
      <c r="J155" s="204"/>
      <c r="K155" s="204"/>
      <c r="L155" s="209"/>
      <c r="M155" s="210"/>
      <c r="N155" s="211"/>
      <c r="O155" s="211"/>
      <c r="P155" s="211"/>
      <c r="Q155" s="211"/>
      <c r="R155" s="211"/>
      <c r="S155" s="211"/>
      <c r="T155" s="212"/>
      <c r="AT155" s="213" t="s">
        <v>130</v>
      </c>
      <c r="AU155" s="213" t="s">
        <v>82</v>
      </c>
      <c r="AV155" s="14" t="s">
        <v>82</v>
      </c>
      <c r="AW155" s="14" t="s">
        <v>33</v>
      </c>
      <c r="AX155" s="14" t="s">
        <v>72</v>
      </c>
      <c r="AY155" s="213" t="s">
        <v>119</v>
      </c>
    </row>
    <row r="156" spans="1:65" s="16" customFormat="1" ht="10.199999999999999">
      <c r="B156" s="225"/>
      <c r="C156" s="226"/>
      <c r="D156" s="188" t="s">
        <v>130</v>
      </c>
      <c r="E156" s="227" t="s">
        <v>19</v>
      </c>
      <c r="F156" s="228" t="s">
        <v>198</v>
      </c>
      <c r="G156" s="226"/>
      <c r="H156" s="229">
        <v>14.148</v>
      </c>
      <c r="I156" s="230"/>
      <c r="J156" s="226"/>
      <c r="K156" s="226"/>
      <c r="L156" s="231"/>
      <c r="M156" s="232"/>
      <c r="N156" s="233"/>
      <c r="O156" s="233"/>
      <c r="P156" s="233"/>
      <c r="Q156" s="233"/>
      <c r="R156" s="233"/>
      <c r="S156" s="233"/>
      <c r="T156" s="234"/>
      <c r="AT156" s="235" t="s">
        <v>130</v>
      </c>
      <c r="AU156" s="235" t="s">
        <v>82</v>
      </c>
      <c r="AV156" s="16" t="s">
        <v>139</v>
      </c>
      <c r="AW156" s="16" t="s">
        <v>33</v>
      </c>
      <c r="AX156" s="16" t="s">
        <v>72</v>
      </c>
      <c r="AY156" s="235" t="s">
        <v>119</v>
      </c>
    </row>
    <row r="157" spans="1:65" s="15" customFormat="1" ht="10.199999999999999">
      <c r="B157" s="214"/>
      <c r="C157" s="215"/>
      <c r="D157" s="188" t="s">
        <v>130</v>
      </c>
      <c r="E157" s="216" t="s">
        <v>19</v>
      </c>
      <c r="F157" s="217" t="s">
        <v>133</v>
      </c>
      <c r="G157" s="215"/>
      <c r="H157" s="218">
        <v>82.146000000000001</v>
      </c>
      <c r="I157" s="219"/>
      <c r="J157" s="215"/>
      <c r="K157" s="215"/>
      <c r="L157" s="220"/>
      <c r="M157" s="221"/>
      <c r="N157" s="222"/>
      <c r="O157" s="222"/>
      <c r="P157" s="222"/>
      <c r="Q157" s="222"/>
      <c r="R157" s="222"/>
      <c r="S157" s="222"/>
      <c r="T157" s="223"/>
      <c r="AT157" s="224" t="s">
        <v>130</v>
      </c>
      <c r="AU157" s="224" t="s">
        <v>82</v>
      </c>
      <c r="AV157" s="15" t="s">
        <v>126</v>
      </c>
      <c r="AW157" s="15" t="s">
        <v>33</v>
      </c>
      <c r="AX157" s="15" t="s">
        <v>80</v>
      </c>
      <c r="AY157" s="224" t="s">
        <v>119</v>
      </c>
    </row>
    <row r="158" spans="1:65" s="2" customFormat="1" ht="24.15" customHeight="1">
      <c r="A158" s="36"/>
      <c r="B158" s="37"/>
      <c r="C158" s="175" t="s">
        <v>199</v>
      </c>
      <c r="D158" s="175" t="s">
        <v>121</v>
      </c>
      <c r="E158" s="176" t="s">
        <v>200</v>
      </c>
      <c r="F158" s="177" t="s">
        <v>201</v>
      </c>
      <c r="G158" s="178" t="s">
        <v>188</v>
      </c>
      <c r="H158" s="179">
        <v>3</v>
      </c>
      <c r="I158" s="180"/>
      <c r="J158" s="181">
        <f>ROUND(I158*H158,2)</f>
        <v>0</v>
      </c>
      <c r="K158" s="177" t="s">
        <v>125</v>
      </c>
      <c r="L158" s="41"/>
      <c r="M158" s="182" t="s">
        <v>19</v>
      </c>
      <c r="N158" s="183" t="s">
        <v>43</v>
      </c>
      <c r="O158" s="66"/>
      <c r="P158" s="184">
        <f>O158*H158</f>
        <v>0</v>
      </c>
      <c r="Q158" s="184">
        <v>0</v>
      </c>
      <c r="R158" s="184">
        <f>Q158*H158</f>
        <v>0</v>
      </c>
      <c r="S158" s="184">
        <v>0</v>
      </c>
      <c r="T158" s="185">
        <f>S158*H158</f>
        <v>0</v>
      </c>
      <c r="U158" s="36"/>
      <c r="V158" s="36"/>
      <c r="W158" s="36"/>
      <c r="X158" s="36"/>
      <c r="Y158" s="36"/>
      <c r="Z158" s="36"/>
      <c r="AA158" s="36"/>
      <c r="AB158" s="36"/>
      <c r="AC158" s="36"/>
      <c r="AD158" s="36"/>
      <c r="AE158" s="36"/>
      <c r="AR158" s="186" t="s">
        <v>126</v>
      </c>
      <c r="AT158" s="186" t="s">
        <v>121</v>
      </c>
      <c r="AU158" s="186" t="s">
        <v>82</v>
      </c>
      <c r="AY158" s="19" t="s">
        <v>119</v>
      </c>
      <c r="BE158" s="187">
        <f>IF(N158="základní",J158,0)</f>
        <v>0</v>
      </c>
      <c r="BF158" s="187">
        <f>IF(N158="snížená",J158,0)</f>
        <v>0</v>
      </c>
      <c r="BG158" s="187">
        <f>IF(N158="zákl. přenesená",J158,0)</f>
        <v>0</v>
      </c>
      <c r="BH158" s="187">
        <f>IF(N158="sníž. přenesená",J158,0)</f>
        <v>0</v>
      </c>
      <c r="BI158" s="187">
        <f>IF(N158="nulová",J158,0)</f>
        <v>0</v>
      </c>
      <c r="BJ158" s="19" t="s">
        <v>80</v>
      </c>
      <c r="BK158" s="187">
        <f>ROUND(I158*H158,2)</f>
        <v>0</v>
      </c>
      <c r="BL158" s="19" t="s">
        <v>126</v>
      </c>
      <c r="BM158" s="186" t="s">
        <v>202</v>
      </c>
    </row>
    <row r="159" spans="1:65" s="2" customFormat="1" ht="38.4">
      <c r="A159" s="36"/>
      <c r="B159" s="37"/>
      <c r="C159" s="38"/>
      <c r="D159" s="188" t="s">
        <v>128</v>
      </c>
      <c r="E159" s="38"/>
      <c r="F159" s="189" t="s">
        <v>203</v>
      </c>
      <c r="G159" s="38"/>
      <c r="H159" s="38"/>
      <c r="I159" s="190"/>
      <c r="J159" s="38"/>
      <c r="K159" s="38"/>
      <c r="L159" s="41"/>
      <c r="M159" s="191"/>
      <c r="N159" s="192"/>
      <c r="O159" s="66"/>
      <c r="P159" s="66"/>
      <c r="Q159" s="66"/>
      <c r="R159" s="66"/>
      <c r="S159" s="66"/>
      <c r="T159" s="67"/>
      <c r="U159" s="36"/>
      <c r="V159" s="36"/>
      <c r="W159" s="36"/>
      <c r="X159" s="36"/>
      <c r="Y159" s="36"/>
      <c r="Z159" s="36"/>
      <c r="AA159" s="36"/>
      <c r="AB159" s="36"/>
      <c r="AC159" s="36"/>
      <c r="AD159" s="36"/>
      <c r="AE159" s="36"/>
      <c r="AT159" s="19" t="s">
        <v>128</v>
      </c>
      <c r="AU159" s="19" t="s">
        <v>82</v>
      </c>
    </row>
    <row r="160" spans="1:65" s="13" customFormat="1" ht="10.199999999999999">
      <c r="B160" s="193"/>
      <c r="C160" s="194"/>
      <c r="D160" s="188" t="s">
        <v>130</v>
      </c>
      <c r="E160" s="195" t="s">
        <v>19</v>
      </c>
      <c r="F160" s="196" t="s">
        <v>131</v>
      </c>
      <c r="G160" s="194"/>
      <c r="H160" s="195" t="s">
        <v>19</v>
      </c>
      <c r="I160" s="197"/>
      <c r="J160" s="194"/>
      <c r="K160" s="194"/>
      <c r="L160" s="198"/>
      <c r="M160" s="199"/>
      <c r="N160" s="200"/>
      <c r="O160" s="200"/>
      <c r="P160" s="200"/>
      <c r="Q160" s="200"/>
      <c r="R160" s="200"/>
      <c r="S160" s="200"/>
      <c r="T160" s="201"/>
      <c r="AT160" s="202" t="s">
        <v>130</v>
      </c>
      <c r="AU160" s="202" t="s">
        <v>82</v>
      </c>
      <c r="AV160" s="13" t="s">
        <v>80</v>
      </c>
      <c r="AW160" s="13" t="s">
        <v>33</v>
      </c>
      <c r="AX160" s="13" t="s">
        <v>72</v>
      </c>
      <c r="AY160" s="202" t="s">
        <v>119</v>
      </c>
    </row>
    <row r="161" spans="1:65" s="13" customFormat="1" ht="10.199999999999999">
      <c r="B161" s="193"/>
      <c r="C161" s="194"/>
      <c r="D161" s="188" t="s">
        <v>130</v>
      </c>
      <c r="E161" s="195" t="s">
        <v>19</v>
      </c>
      <c r="F161" s="196" t="s">
        <v>204</v>
      </c>
      <c r="G161" s="194"/>
      <c r="H161" s="195" t="s">
        <v>19</v>
      </c>
      <c r="I161" s="197"/>
      <c r="J161" s="194"/>
      <c r="K161" s="194"/>
      <c r="L161" s="198"/>
      <c r="M161" s="199"/>
      <c r="N161" s="200"/>
      <c r="O161" s="200"/>
      <c r="P161" s="200"/>
      <c r="Q161" s="200"/>
      <c r="R161" s="200"/>
      <c r="S161" s="200"/>
      <c r="T161" s="201"/>
      <c r="AT161" s="202" t="s">
        <v>130</v>
      </c>
      <c r="AU161" s="202" t="s">
        <v>82</v>
      </c>
      <c r="AV161" s="13" t="s">
        <v>80</v>
      </c>
      <c r="AW161" s="13" t="s">
        <v>33</v>
      </c>
      <c r="AX161" s="13" t="s">
        <v>72</v>
      </c>
      <c r="AY161" s="202" t="s">
        <v>119</v>
      </c>
    </row>
    <row r="162" spans="1:65" s="14" customFormat="1" ht="10.199999999999999">
      <c r="B162" s="203"/>
      <c r="C162" s="204"/>
      <c r="D162" s="188" t="s">
        <v>130</v>
      </c>
      <c r="E162" s="205" t="s">
        <v>19</v>
      </c>
      <c r="F162" s="206" t="s">
        <v>205</v>
      </c>
      <c r="G162" s="204"/>
      <c r="H162" s="207">
        <v>3</v>
      </c>
      <c r="I162" s="208"/>
      <c r="J162" s="204"/>
      <c r="K162" s="204"/>
      <c r="L162" s="209"/>
      <c r="M162" s="210"/>
      <c r="N162" s="211"/>
      <c r="O162" s="211"/>
      <c r="P162" s="211"/>
      <c r="Q162" s="211"/>
      <c r="R162" s="211"/>
      <c r="S162" s="211"/>
      <c r="T162" s="212"/>
      <c r="AT162" s="213" t="s">
        <v>130</v>
      </c>
      <c r="AU162" s="213" t="s">
        <v>82</v>
      </c>
      <c r="AV162" s="14" t="s">
        <v>82</v>
      </c>
      <c r="AW162" s="14" t="s">
        <v>33</v>
      </c>
      <c r="AX162" s="14" t="s">
        <v>72</v>
      </c>
      <c r="AY162" s="213" t="s">
        <v>119</v>
      </c>
    </row>
    <row r="163" spans="1:65" s="15" customFormat="1" ht="10.199999999999999">
      <c r="B163" s="214"/>
      <c r="C163" s="215"/>
      <c r="D163" s="188" t="s">
        <v>130</v>
      </c>
      <c r="E163" s="216" t="s">
        <v>19</v>
      </c>
      <c r="F163" s="217" t="s">
        <v>133</v>
      </c>
      <c r="G163" s="215"/>
      <c r="H163" s="218">
        <v>3</v>
      </c>
      <c r="I163" s="219"/>
      <c r="J163" s="215"/>
      <c r="K163" s="215"/>
      <c r="L163" s="220"/>
      <c r="M163" s="221"/>
      <c r="N163" s="222"/>
      <c r="O163" s="222"/>
      <c r="P163" s="222"/>
      <c r="Q163" s="222"/>
      <c r="R163" s="222"/>
      <c r="S163" s="222"/>
      <c r="T163" s="223"/>
      <c r="AT163" s="224" t="s">
        <v>130</v>
      </c>
      <c r="AU163" s="224" t="s">
        <v>82</v>
      </c>
      <c r="AV163" s="15" t="s">
        <v>126</v>
      </c>
      <c r="AW163" s="15" t="s">
        <v>33</v>
      </c>
      <c r="AX163" s="15" t="s">
        <v>80</v>
      </c>
      <c r="AY163" s="224" t="s">
        <v>119</v>
      </c>
    </row>
    <row r="164" spans="1:65" s="2" customFormat="1" ht="37.799999999999997" customHeight="1">
      <c r="A164" s="36"/>
      <c r="B164" s="37"/>
      <c r="C164" s="175" t="s">
        <v>206</v>
      </c>
      <c r="D164" s="175" t="s">
        <v>121</v>
      </c>
      <c r="E164" s="176" t="s">
        <v>207</v>
      </c>
      <c r="F164" s="177" t="s">
        <v>208</v>
      </c>
      <c r="G164" s="178" t="s">
        <v>188</v>
      </c>
      <c r="H164" s="179">
        <v>132.27000000000001</v>
      </c>
      <c r="I164" s="180"/>
      <c r="J164" s="181">
        <f>ROUND(I164*H164,2)</f>
        <v>0</v>
      </c>
      <c r="K164" s="177" t="s">
        <v>125</v>
      </c>
      <c r="L164" s="41"/>
      <c r="M164" s="182" t="s">
        <v>19</v>
      </c>
      <c r="N164" s="183" t="s">
        <v>43</v>
      </c>
      <c r="O164" s="66"/>
      <c r="P164" s="184">
        <f>O164*H164</f>
        <v>0</v>
      </c>
      <c r="Q164" s="184">
        <v>0</v>
      </c>
      <c r="R164" s="184">
        <f>Q164*H164</f>
        <v>0</v>
      </c>
      <c r="S164" s="184">
        <v>0</v>
      </c>
      <c r="T164" s="185">
        <f>S164*H164</f>
        <v>0</v>
      </c>
      <c r="U164" s="36"/>
      <c r="V164" s="36"/>
      <c r="W164" s="36"/>
      <c r="X164" s="36"/>
      <c r="Y164" s="36"/>
      <c r="Z164" s="36"/>
      <c r="AA164" s="36"/>
      <c r="AB164" s="36"/>
      <c r="AC164" s="36"/>
      <c r="AD164" s="36"/>
      <c r="AE164" s="36"/>
      <c r="AR164" s="186" t="s">
        <v>126</v>
      </c>
      <c r="AT164" s="186" t="s">
        <v>121</v>
      </c>
      <c r="AU164" s="186" t="s">
        <v>82</v>
      </c>
      <c r="AY164" s="19" t="s">
        <v>119</v>
      </c>
      <c r="BE164" s="187">
        <f>IF(N164="základní",J164,0)</f>
        <v>0</v>
      </c>
      <c r="BF164" s="187">
        <f>IF(N164="snížená",J164,0)</f>
        <v>0</v>
      </c>
      <c r="BG164" s="187">
        <f>IF(N164="zákl. přenesená",J164,0)</f>
        <v>0</v>
      </c>
      <c r="BH164" s="187">
        <f>IF(N164="sníž. přenesená",J164,0)</f>
        <v>0</v>
      </c>
      <c r="BI164" s="187">
        <f>IF(N164="nulová",J164,0)</f>
        <v>0</v>
      </c>
      <c r="BJ164" s="19" t="s">
        <v>80</v>
      </c>
      <c r="BK164" s="187">
        <f>ROUND(I164*H164,2)</f>
        <v>0</v>
      </c>
      <c r="BL164" s="19" t="s">
        <v>126</v>
      </c>
      <c r="BM164" s="186" t="s">
        <v>209</v>
      </c>
    </row>
    <row r="165" spans="1:65" s="2" customFormat="1" ht="57.6">
      <c r="A165" s="36"/>
      <c r="B165" s="37"/>
      <c r="C165" s="38"/>
      <c r="D165" s="188" t="s">
        <v>128</v>
      </c>
      <c r="E165" s="38"/>
      <c r="F165" s="189" t="s">
        <v>210</v>
      </c>
      <c r="G165" s="38"/>
      <c r="H165" s="38"/>
      <c r="I165" s="190"/>
      <c r="J165" s="38"/>
      <c r="K165" s="38"/>
      <c r="L165" s="41"/>
      <c r="M165" s="191"/>
      <c r="N165" s="192"/>
      <c r="O165" s="66"/>
      <c r="P165" s="66"/>
      <c r="Q165" s="66"/>
      <c r="R165" s="66"/>
      <c r="S165" s="66"/>
      <c r="T165" s="67"/>
      <c r="U165" s="36"/>
      <c r="V165" s="36"/>
      <c r="W165" s="36"/>
      <c r="X165" s="36"/>
      <c r="Y165" s="36"/>
      <c r="Z165" s="36"/>
      <c r="AA165" s="36"/>
      <c r="AB165" s="36"/>
      <c r="AC165" s="36"/>
      <c r="AD165" s="36"/>
      <c r="AE165" s="36"/>
      <c r="AT165" s="19" t="s">
        <v>128</v>
      </c>
      <c r="AU165" s="19" t="s">
        <v>82</v>
      </c>
    </row>
    <row r="166" spans="1:65" s="14" customFormat="1" ht="10.199999999999999">
      <c r="B166" s="203"/>
      <c r="C166" s="204"/>
      <c r="D166" s="188" t="s">
        <v>130</v>
      </c>
      <c r="E166" s="205" t="s">
        <v>19</v>
      </c>
      <c r="F166" s="206" t="s">
        <v>211</v>
      </c>
      <c r="G166" s="204"/>
      <c r="H166" s="207">
        <v>82.146000000000001</v>
      </c>
      <c r="I166" s="208"/>
      <c r="J166" s="204"/>
      <c r="K166" s="204"/>
      <c r="L166" s="209"/>
      <c r="M166" s="210"/>
      <c r="N166" s="211"/>
      <c r="O166" s="211"/>
      <c r="P166" s="211"/>
      <c r="Q166" s="211"/>
      <c r="R166" s="211"/>
      <c r="S166" s="211"/>
      <c r="T166" s="212"/>
      <c r="AT166" s="213" t="s">
        <v>130</v>
      </c>
      <c r="AU166" s="213" t="s">
        <v>82</v>
      </c>
      <c r="AV166" s="14" t="s">
        <v>82</v>
      </c>
      <c r="AW166" s="14" t="s">
        <v>33</v>
      </c>
      <c r="AX166" s="14" t="s">
        <v>72</v>
      </c>
      <c r="AY166" s="213" t="s">
        <v>119</v>
      </c>
    </row>
    <row r="167" spans="1:65" s="14" customFormat="1" ht="10.199999999999999">
      <c r="B167" s="203"/>
      <c r="C167" s="204"/>
      <c r="D167" s="188" t="s">
        <v>130</v>
      </c>
      <c r="E167" s="205" t="s">
        <v>19</v>
      </c>
      <c r="F167" s="206" t="s">
        <v>212</v>
      </c>
      <c r="G167" s="204"/>
      <c r="H167" s="207">
        <v>3</v>
      </c>
      <c r="I167" s="208"/>
      <c r="J167" s="204"/>
      <c r="K167" s="204"/>
      <c r="L167" s="209"/>
      <c r="M167" s="210"/>
      <c r="N167" s="211"/>
      <c r="O167" s="211"/>
      <c r="P167" s="211"/>
      <c r="Q167" s="211"/>
      <c r="R167" s="211"/>
      <c r="S167" s="211"/>
      <c r="T167" s="212"/>
      <c r="AT167" s="213" t="s">
        <v>130</v>
      </c>
      <c r="AU167" s="213" t="s">
        <v>82</v>
      </c>
      <c r="AV167" s="14" t="s">
        <v>82</v>
      </c>
      <c r="AW167" s="14" t="s">
        <v>33</v>
      </c>
      <c r="AX167" s="14" t="s">
        <v>72</v>
      </c>
      <c r="AY167" s="213" t="s">
        <v>119</v>
      </c>
    </row>
    <row r="168" spans="1:65" s="14" customFormat="1" ht="10.199999999999999">
      <c r="B168" s="203"/>
      <c r="C168" s="204"/>
      <c r="D168" s="188" t="s">
        <v>130</v>
      </c>
      <c r="E168" s="205" t="s">
        <v>19</v>
      </c>
      <c r="F168" s="206" t="s">
        <v>213</v>
      </c>
      <c r="G168" s="204"/>
      <c r="H168" s="207">
        <v>47.124000000000002</v>
      </c>
      <c r="I168" s="208"/>
      <c r="J168" s="204"/>
      <c r="K168" s="204"/>
      <c r="L168" s="209"/>
      <c r="M168" s="210"/>
      <c r="N168" s="211"/>
      <c r="O168" s="211"/>
      <c r="P168" s="211"/>
      <c r="Q168" s="211"/>
      <c r="R168" s="211"/>
      <c r="S168" s="211"/>
      <c r="T168" s="212"/>
      <c r="AT168" s="213" t="s">
        <v>130</v>
      </c>
      <c r="AU168" s="213" t="s">
        <v>82</v>
      </c>
      <c r="AV168" s="14" t="s">
        <v>82</v>
      </c>
      <c r="AW168" s="14" t="s">
        <v>33</v>
      </c>
      <c r="AX168" s="14" t="s">
        <v>72</v>
      </c>
      <c r="AY168" s="213" t="s">
        <v>119</v>
      </c>
    </row>
    <row r="169" spans="1:65" s="15" customFormat="1" ht="10.199999999999999">
      <c r="B169" s="214"/>
      <c r="C169" s="215"/>
      <c r="D169" s="188" t="s">
        <v>130</v>
      </c>
      <c r="E169" s="216" t="s">
        <v>19</v>
      </c>
      <c r="F169" s="217" t="s">
        <v>133</v>
      </c>
      <c r="G169" s="215"/>
      <c r="H169" s="218">
        <v>132.27000000000001</v>
      </c>
      <c r="I169" s="219"/>
      <c r="J169" s="215"/>
      <c r="K169" s="215"/>
      <c r="L169" s="220"/>
      <c r="M169" s="221"/>
      <c r="N169" s="222"/>
      <c r="O169" s="222"/>
      <c r="P169" s="222"/>
      <c r="Q169" s="222"/>
      <c r="R169" s="222"/>
      <c r="S169" s="222"/>
      <c r="T169" s="223"/>
      <c r="AT169" s="224" t="s">
        <v>130</v>
      </c>
      <c r="AU169" s="224" t="s">
        <v>82</v>
      </c>
      <c r="AV169" s="15" t="s">
        <v>126</v>
      </c>
      <c r="AW169" s="15" t="s">
        <v>33</v>
      </c>
      <c r="AX169" s="15" t="s">
        <v>80</v>
      </c>
      <c r="AY169" s="224" t="s">
        <v>119</v>
      </c>
    </row>
    <row r="170" spans="1:65" s="2" customFormat="1" ht="14.4" customHeight="1">
      <c r="A170" s="36"/>
      <c r="B170" s="37"/>
      <c r="C170" s="175" t="s">
        <v>214</v>
      </c>
      <c r="D170" s="175" t="s">
        <v>121</v>
      </c>
      <c r="E170" s="176" t="s">
        <v>215</v>
      </c>
      <c r="F170" s="177" t="s">
        <v>216</v>
      </c>
      <c r="G170" s="178" t="s">
        <v>124</v>
      </c>
      <c r="H170" s="179">
        <v>488.50299999999999</v>
      </c>
      <c r="I170" s="180"/>
      <c r="J170" s="181">
        <f>ROUND(I170*H170,2)</f>
        <v>0</v>
      </c>
      <c r="K170" s="177" t="s">
        <v>19</v>
      </c>
      <c r="L170" s="41"/>
      <c r="M170" s="182" t="s">
        <v>19</v>
      </c>
      <c r="N170" s="183" t="s">
        <v>43</v>
      </c>
      <c r="O170" s="66"/>
      <c r="P170" s="184">
        <f>O170*H170</f>
        <v>0</v>
      </c>
      <c r="Q170" s="184">
        <v>0</v>
      </c>
      <c r="R170" s="184">
        <f>Q170*H170</f>
        <v>0</v>
      </c>
      <c r="S170" s="184">
        <v>0</v>
      </c>
      <c r="T170" s="185">
        <f>S170*H170</f>
        <v>0</v>
      </c>
      <c r="U170" s="36"/>
      <c r="V170" s="36"/>
      <c r="W170" s="36"/>
      <c r="X170" s="36"/>
      <c r="Y170" s="36"/>
      <c r="Z170" s="36"/>
      <c r="AA170" s="36"/>
      <c r="AB170" s="36"/>
      <c r="AC170" s="36"/>
      <c r="AD170" s="36"/>
      <c r="AE170" s="36"/>
      <c r="AR170" s="186" t="s">
        <v>126</v>
      </c>
      <c r="AT170" s="186" t="s">
        <v>121</v>
      </c>
      <c r="AU170" s="186" t="s">
        <v>82</v>
      </c>
      <c r="AY170" s="19" t="s">
        <v>119</v>
      </c>
      <c r="BE170" s="187">
        <f>IF(N170="základní",J170,0)</f>
        <v>0</v>
      </c>
      <c r="BF170" s="187">
        <f>IF(N170="snížená",J170,0)</f>
        <v>0</v>
      </c>
      <c r="BG170" s="187">
        <f>IF(N170="zákl. přenesená",J170,0)</f>
        <v>0</v>
      </c>
      <c r="BH170" s="187">
        <f>IF(N170="sníž. přenesená",J170,0)</f>
        <v>0</v>
      </c>
      <c r="BI170" s="187">
        <f>IF(N170="nulová",J170,0)</f>
        <v>0</v>
      </c>
      <c r="BJ170" s="19" t="s">
        <v>80</v>
      </c>
      <c r="BK170" s="187">
        <f>ROUND(I170*H170,2)</f>
        <v>0</v>
      </c>
      <c r="BL170" s="19" t="s">
        <v>126</v>
      </c>
      <c r="BM170" s="186" t="s">
        <v>217</v>
      </c>
    </row>
    <row r="171" spans="1:65" s="13" customFormat="1" ht="10.199999999999999">
      <c r="B171" s="193"/>
      <c r="C171" s="194"/>
      <c r="D171" s="188" t="s">
        <v>130</v>
      </c>
      <c r="E171" s="195" t="s">
        <v>19</v>
      </c>
      <c r="F171" s="196" t="s">
        <v>131</v>
      </c>
      <c r="G171" s="194"/>
      <c r="H171" s="195" t="s">
        <v>19</v>
      </c>
      <c r="I171" s="197"/>
      <c r="J171" s="194"/>
      <c r="K171" s="194"/>
      <c r="L171" s="198"/>
      <c r="M171" s="199"/>
      <c r="N171" s="200"/>
      <c r="O171" s="200"/>
      <c r="P171" s="200"/>
      <c r="Q171" s="200"/>
      <c r="R171" s="200"/>
      <c r="S171" s="200"/>
      <c r="T171" s="201"/>
      <c r="AT171" s="202" t="s">
        <v>130</v>
      </c>
      <c r="AU171" s="202" t="s">
        <v>82</v>
      </c>
      <c r="AV171" s="13" t="s">
        <v>80</v>
      </c>
      <c r="AW171" s="13" t="s">
        <v>33</v>
      </c>
      <c r="AX171" s="13" t="s">
        <v>72</v>
      </c>
      <c r="AY171" s="202" t="s">
        <v>119</v>
      </c>
    </row>
    <row r="172" spans="1:65" s="13" customFormat="1" ht="10.199999999999999">
      <c r="B172" s="193"/>
      <c r="C172" s="194"/>
      <c r="D172" s="188" t="s">
        <v>130</v>
      </c>
      <c r="E172" s="195" t="s">
        <v>19</v>
      </c>
      <c r="F172" s="196" t="s">
        <v>218</v>
      </c>
      <c r="G172" s="194"/>
      <c r="H172" s="195" t="s">
        <v>19</v>
      </c>
      <c r="I172" s="197"/>
      <c r="J172" s="194"/>
      <c r="K172" s="194"/>
      <c r="L172" s="198"/>
      <c r="M172" s="199"/>
      <c r="N172" s="200"/>
      <c r="O172" s="200"/>
      <c r="P172" s="200"/>
      <c r="Q172" s="200"/>
      <c r="R172" s="200"/>
      <c r="S172" s="200"/>
      <c r="T172" s="201"/>
      <c r="AT172" s="202" t="s">
        <v>130</v>
      </c>
      <c r="AU172" s="202" t="s">
        <v>82</v>
      </c>
      <c r="AV172" s="13" t="s">
        <v>80</v>
      </c>
      <c r="AW172" s="13" t="s">
        <v>33</v>
      </c>
      <c r="AX172" s="13" t="s">
        <v>72</v>
      </c>
      <c r="AY172" s="202" t="s">
        <v>119</v>
      </c>
    </row>
    <row r="173" spans="1:65" s="13" customFormat="1" ht="10.199999999999999">
      <c r="B173" s="193"/>
      <c r="C173" s="194"/>
      <c r="D173" s="188" t="s">
        <v>130</v>
      </c>
      <c r="E173" s="195" t="s">
        <v>19</v>
      </c>
      <c r="F173" s="196" t="s">
        <v>192</v>
      </c>
      <c r="G173" s="194"/>
      <c r="H173" s="195" t="s">
        <v>19</v>
      </c>
      <c r="I173" s="197"/>
      <c r="J173" s="194"/>
      <c r="K173" s="194"/>
      <c r="L173" s="198"/>
      <c r="M173" s="199"/>
      <c r="N173" s="200"/>
      <c r="O173" s="200"/>
      <c r="P173" s="200"/>
      <c r="Q173" s="200"/>
      <c r="R173" s="200"/>
      <c r="S173" s="200"/>
      <c r="T173" s="201"/>
      <c r="AT173" s="202" t="s">
        <v>130</v>
      </c>
      <c r="AU173" s="202" t="s">
        <v>82</v>
      </c>
      <c r="AV173" s="13" t="s">
        <v>80</v>
      </c>
      <c r="AW173" s="13" t="s">
        <v>33</v>
      </c>
      <c r="AX173" s="13" t="s">
        <v>72</v>
      </c>
      <c r="AY173" s="202" t="s">
        <v>119</v>
      </c>
    </row>
    <row r="174" spans="1:65" s="14" customFormat="1" ht="10.199999999999999">
      <c r="B174" s="203"/>
      <c r="C174" s="204"/>
      <c r="D174" s="188" t="s">
        <v>130</v>
      </c>
      <c r="E174" s="205" t="s">
        <v>19</v>
      </c>
      <c r="F174" s="206" t="s">
        <v>219</v>
      </c>
      <c r="G174" s="204"/>
      <c r="H174" s="207">
        <v>331.62700000000001</v>
      </c>
      <c r="I174" s="208"/>
      <c r="J174" s="204"/>
      <c r="K174" s="204"/>
      <c r="L174" s="209"/>
      <c r="M174" s="210"/>
      <c r="N174" s="211"/>
      <c r="O174" s="211"/>
      <c r="P174" s="211"/>
      <c r="Q174" s="211"/>
      <c r="R174" s="211"/>
      <c r="S174" s="211"/>
      <c r="T174" s="212"/>
      <c r="AT174" s="213" t="s">
        <v>130</v>
      </c>
      <c r="AU174" s="213" t="s">
        <v>82</v>
      </c>
      <c r="AV174" s="14" t="s">
        <v>82</v>
      </c>
      <c r="AW174" s="14" t="s">
        <v>33</v>
      </c>
      <c r="AX174" s="14" t="s">
        <v>72</v>
      </c>
      <c r="AY174" s="213" t="s">
        <v>119</v>
      </c>
    </row>
    <row r="175" spans="1:65" s="16" customFormat="1" ht="10.199999999999999">
      <c r="B175" s="225"/>
      <c r="C175" s="226"/>
      <c r="D175" s="188" t="s">
        <v>130</v>
      </c>
      <c r="E175" s="227" t="s">
        <v>19</v>
      </c>
      <c r="F175" s="228" t="s">
        <v>195</v>
      </c>
      <c r="G175" s="226"/>
      <c r="H175" s="229">
        <v>331.62700000000001</v>
      </c>
      <c r="I175" s="230"/>
      <c r="J175" s="226"/>
      <c r="K175" s="226"/>
      <c r="L175" s="231"/>
      <c r="M175" s="232"/>
      <c r="N175" s="233"/>
      <c r="O175" s="233"/>
      <c r="P175" s="233"/>
      <c r="Q175" s="233"/>
      <c r="R175" s="233"/>
      <c r="S175" s="233"/>
      <c r="T175" s="234"/>
      <c r="AT175" s="235" t="s">
        <v>130</v>
      </c>
      <c r="AU175" s="235" t="s">
        <v>82</v>
      </c>
      <c r="AV175" s="16" t="s">
        <v>139</v>
      </c>
      <c r="AW175" s="16" t="s">
        <v>33</v>
      </c>
      <c r="AX175" s="16" t="s">
        <v>72</v>
      </c>
      <c r="AY175" s="235" t="s">
        <v>119</v>
      </c>
    </row>
    <row r="176" spans="1:65" s="13" customFormat="1" ht="10.199999999999999">
      <c r="B176" s="193"/>
      <c r="C176" s="194"/>
      <c r="D176" s="188" t="s">
        <v>130</v>
      </c>
      <c r="E176" s="195" t="s">
        <v>19</v>
      </c>
      <c r="F176" s="196" t="s">
        <v>196</v>
      </c>
      <c r="G176" s="194"/>
      <c r="H176" s="195" t="s">
        <v>19</v>
      </c>
      <c r="I176" s="197"/>
      <c r="J176" s="194"/>
      <c r="K176" s="194"/>
      <c r="L176" s="198"/>
      <c r="M176" s="199"/>
      <c r="N176" s="200"/>
      <c r="O176" s="200"/>
      <c r="P176" s="200"/>
      <c r="Q176" s="200"/>
      <c r="R176" s="200"/>
      <c r="S176" s="200"/>
      <c r="T176" s="201"/>
      <c r="AT176" s="202" t="s">
        <v>130</v>
      </c>
      <c r="AU176" s="202" t="s">
        <v>82</v>
      </c>
      <c r="AV176" s="13" t="s">
        <v>80</v>
      </c>
      <c r="AW176" s="13" t="s">
        <v>33</v>
      </c>
      <c r="AX176" s="13" t="s">
        <v>72</v>
      </c>
      <c r="AY176" s="202" t="s">
        <v>119</v>
      </c>
    </row>
    <row r="177" spans="1:65" s="14" customFormat="1" ht="10.199999999999999">
      <c r="B177" s="203"/>
      <c r="C177" s="204"/>
      <c r="D177" s="188" t="s">
        <v>130</v>
      </c>
      <c r="E177" s="205" t="s">
        <v>19</v>
      </c>
      <c r="F177" s="206" t="s">
        <v>220</v>
      </c>
      <c r="G177" s="204"/>
      <c r="H177" s="207">
        <v>141.47800000000001</v>
      </c>
      <c r="I177" s="208"/>
      <c r="J177" s="204"/>
      <c r="K177" s="204"/>
      <c r="L177" s="209"/>
      <c r="M177" s="210"/>
      <c r="N177" s="211"/>
      <c r="O177" s="211"/>
      <c r="P177" s="211"/>
      <c r="Q177" s="211"/>
      <c r="R177" s="211"/>
      <c r="S177" s="211"/>
      <c r="T177" s="212"/>
      <c r="AT177" s="213" t="s">
        <v>130</v>
      </c>
      <c r="AU177" s="213" t="s">
        <v>82</v>
      </c>
      <c r="AV177" s="14" t="s">
        <v>82</v>
      </c>
      <c r="AW177" s="14" t="s">
        <v>33</v>
      </c>
      <c r="AX177" s="14" t="s">
        <v>72</v>
      </c>
      <c r="AY177" s="213" t="s">
        <v>119</v>
      </c>
    </row>
    <row r="178" spans="1:65" s="16" customFormat="1" ht="10.199999999999999">
      <c r="B178" s="225"/>
      <c r="C178" s="226"/>
      <c r="D178" s="188" t="s">
        <v>130</v>
      </c>
      <c r="E178" s="227" t="s">
        <v>19</v>
      </c>
      <c r="F178" s="228" t="s">
        <v>198</v>
      </c>
      <c r="G178" s="226"/>
      <c r="H178" s="229">
        <v>141.47800000000001</v>
      </c>
      <c r="I178" s="230"/>
      <c r="J178" s="226"/>
      <c r="K178" s="226"/>
      <c r="L178" s="231"/>
      <c r="M178" s="232"/>
      <c r="N178" s="233"/>
      <c r="O178" s="233"/>
      <c r="P178" s="233"/>
      <c r="Q178" s="233"/>
      <c r="R178" s="233"/>
      <c r="S178" s="233"/>
      <c r="T178" s="234"/>
      <c r="AT178" s="235" t="s">
        <v>130</v>
      </c>
      <c r="AU178" s="235" t="s">
        <v>82</v>
      </c>
      <c r="AV178" s="16" t="s">
        <v>139</v>
      </c>
      <c r="AW178" s="16" t="s">
        <v>33</v>
      </c>
      <c r="AX178" s="16" t="s">
        <v>72</v>
      </c>
      <c r="AY178" s="235" t="s">
        <v>119</v>
      </c>
    </row>
    <row r="179" spans="1:65" s="13" customFormat="1" ht="10.199999999999999">
      <c r="B179" s="193"/>
      <c r="C179" s="194"/>
      <c r="D179" s="188" t="s">
        <v>130</v>
      </c>
      <c r="E179" s="195" t="s">
        <v>19</v>
      </c>
      <c r="F179" s="196" t="s">
        <v>170</v>
      </c>
      <c r="G179" s="194"/>
      <c r="H179" s="195" t="s">
        <v>19</v>
      </c>
      <c r="I179" s="197"/>
      <c r="J179" s="194"/>
      <c r="K179" s="194"/>
      <c r="L179" s="198"/>
      <c r="M179" s="199"/>
      <c r="N179" s="200"/>
      <c r="O179" s="200"/>
      <c r="P179" s="200"/>
      <c r="Q179" s="200"/>
      <c r="R179" s="200"/>
      <c r="S179" s="200"/>
      <c r="T179" s="201"/>
      <c r="AT179" s="202" t="s">
        <v>130</v>
      </c>
      <c r="AU179" s="202" t="s">
        <v>82</v>
      </c>
      <c r="AV179" s="13" t="s">
        <v>80</v>
      </c>
      <c r="AW179" s="13" t="s">
        <v>33</v>
      </c>
      <c r="AX179" s="13" t="s">
        <v>72</v>
      </c>
      <c r="AY179" s="202" t="s">
        <v>119</v>
      </c>
    </row>
    <row r="180" spans="1:65" s="14" customFormat="1" ht="10.199999999999999">
      <c r="B180" s="203"/>
      <c r="C180" s="204"/>
      <c r="D180" s="188" t="s">
        <v>130</v>
      </c>
      <c r="E180" s="205" t="s">
        <v>19</v>
      </c>
      <c r="F180" s="206" t="s">
        <v>221</v>
      </c>
      <c r="G180" s="204"/>
      <c r="H180" s="207">
        <v>15.398</v>
      </c>
      <c r="I180" s="208"/>
      <c r="J180" s="204"/>
      <c r="K180" s="204"/>
      <c r="L180" s="209"/>
      <c r="M180" s="210"/>
      <c r="N180" s="211"/>
      <c r="O180" s="211"/>
      <c r="P180" s="211"/>
      <c r="Q180" s="211"/>
      <c r="R180" s="211"/>
      <c r="S180" s="211"/>
      <c r="T180" s="212"/>
      <c r="AT180" s="213" t="s">
        <v>130</v>
      </c>
      <c r="AU180" s="213" t="s">
        <v>82</v>
      </c>
      <c r="AV180" s="14" t="s">
        <v>82</v>
      </c>
      <c r="AW180" s="14" t="s">
        <v>33</v>
      </c>
      <c r="AX180" s="14" t="s">
        <v>72</v>
      </c>
      <c r="AY180" s="213" t="s">
        <v>119</v>
      </c>
    </row>
    <row r="181" spans="1:65" s="16" customFormat="1" ht="10.199999999999999">
      <c r="B181" s="225"/>
      <c r="C181" s="226"/>
      <c r="D181" s="188" t="s">
        <v>130</v>
      </c>
      <c r="E181" s="227" t="s">
        <v>19</v>
      </c>
      <c r="F181" s="228" t="s">
        <v>172</v>
      </c>
      <c r="G181" s="226"/>
      <c r="H181" s="229">
        <v>15.398</v>
      </c>
      <c r="I181" s="230"/>
      <c r="J181" s="226"/>
      <c r="K181" s="226"/>
      <c r="L181" s="231"/>
      <c r="M181" s="232"/>
      <c r="N181" s="233"/>
      <c r="O181" s="233"/>
      <c r="P181" s="233"/>
      <c r="Q181" s="233"/>
      <c r="R181" s="233"/>
      <c r="S181" s="233"/>
      <c r="T181" s="234"/>
      <c r="AT181" s="235" t="s">
        <v>130</v>
      </c>
      <c r="AU181" s="235" t="s">
        <v>82</v>
      </c>
      <c r="AV181" s="16" t="s">
        <v>139</v>
      </c>
      <c r="AW181" s="16" t="s">
        <v>33</v>
      </c>
      <c r="AX181" s="16" t="s">
        <v>72</v>
      </c>
      <c r="AY181" s="235" t="s">
        <v>119</v>
      </c>
    </row>
    <row r="182" spans="1:65" s="15" customFormat="1" ht="10.199999999999999">
      <c r="B182" s="214"/>
      <c r="C182" s="215"/>
      <c r="D182" s="188" t="s">
        <v>130</v>
      </c>
      <c r="E182" s="216" t="s">
        <v>19</v>
      </c>
      <c r="F182" s="217" t="s">
        <v>133</v>
      </c>
      <c r="G182" s="215"/>
      <c r="H182" s="218">
        <v>488.50299999999999</v>
      </c>
      <c r="I182" s="219"/>
      <c r="J182" s="215"/>
      <c r="K182" s="215"/>
      <c r="L182" s="220"/>
      <c r="M182" s="221"/>
      <c r="N182" s="222"/>
      <c r="O182" s="222"/>
      <c r="P182" s="222"/>
      <c r="Q182" s="222"/>
      <c r="R182" s="222"/>
      <c r="S182" s="222"/>
      <c r="T182" s="223"/>
      <c r="AT182" s="224" t="s">
        <v>130</v>
      </c>
      <c r="AU182" s="224" t="s">
        <v>82</v>
      </c>
      <c r="AV182" s="15" t="s">
        <v>126</v>
      </c>
      <c r="AW182" s="15" t="s">
        <v>33</v>
      </c>
      <c r="AX182" s="15" t="s">
        <v>80</v>
      </c>
      <c r="AY182" s="224" t="s">
        <v>119</v>
      </c>
    </row>
    <row r="183" spans="1:65" s="2" customFormat="1" ht="24.15" customHeight="1">
      <c r="A183" s="36"/>
      <c r="B183" s="37"/>
      <c r="C183" s="175" t="s">
        <v>8</v>
      </c>
      <c r="D183" s="175" t="s">
        <v>121</v>
      </c>
      <c r="E183" s="176" t="s">
        <v>222</v>
      </c>
      <c r="F183" s="177" t="s">
        <v>223</v>
      </c>
      <c r="G183" s="178" t="s">
        <v>224</v>
      </c>
      <c r="H183" s="179">
        <v>231.47300000000001</v>
      </c>
      <c r="I183" s="180"/>
      <c r="J183" s="181">
        <f>ROUND(I183*H183,2)</f>
        <v>0</v>
      </c>
      <c r="K183" s="177" t="s">
        <v>125</v>
      </c>
      <c r="L183" s="41"/>
      <c r="M183" s="182" t="s">
        <v>19</v>
      </c>
      <c r="N183" s="183" t="s">
        <v>43</v>
      </c>
      <c r="O183" s="66"/>
      <c r="P183" s="184">
        <f>O183*H183</f>
        <v>0</v>
      </c>
      <c r="Q183" s="184">
        <v>0</v>
      </c>
      <c r="R183" s="184">
        <f>Q183*H183</f>
        <v>0</v>
      </c>
      <c r="S183" s="184">
        <v>0</v>
      </c>
      <c r="T183" s="185">
        <f>S183*H183</f>
        <v>0</v>
      </c>
      <c r="U183" s="36"/>
      <c r="V183" s="36"/>
      <c r="W183" s="36"/>
      <c r="X183" s="36"/>
      <c r="Y183" s="36"/>
      <c r="Z183" s="36"/>
      <c r="AA183" s="36"/>
      <c r="AB183" s="36"/>
      <c r="AC183" s="36"/>
      <c r="AD183" s="36"/>
      <c r="AE183" s="36"/>
      <c r="AR183" s="186" t="s">
        <v>126</v>
      </c>
      <c r="AT183" s="186" t="s">
        <v>121</v>
      </c>
      <c r="AU183" s="186" t="s">
        <v>82</v>
      </c>
      <c r="AY183" s="19" t="s">
        <v>119</v>
      </c>
      <c r="BE183" s="187">
        <f>IF(N183="základní",J183,0)</f>
        <v>0</v>
      </c>
      <c r="BF183" s="187">
        <f>IF(N183="snížená",J183,0)</f>
        <v>0</v>
      </c>
      <c r="BG183" s="187">
        <f>IF(N183="zákl. přenesená",J183,0)</f>
        <v>0</v>
      </c>
      <c r="BH183" s="187">
        <f>IF(N183="sníž. přenesená",J183,0)</f>
        <v>0</v>
      </c>
      <c r="BI183" s="187">
        <f>IF(N183="nulová",J183,0)</f>
        <v>0</v>
      </c>
      <c r="BJ183" s="19" t="s">
        <v>80</v>
      </c>
      <c r="BK183" s="187">
        <f>ROUND(I183*H183,2)</f>
        <v>0</v>
      </c>
      <c r="BL183" s="19" t="s">
        <v>126</v>
      </c>
      <c r="BM183" s="186" t="s">
        <v>225</v>
      </c>
    </row>
    <row r="184" spans="1:65" s="2" customFormat="1" ht="38.4">
      <c r="A184" s="36"/>
      <c r="B184" s="37"/>
      <c r="C184" s="38"/>
      <c r="D184" s="188" t="s">
        <v>128</v>
      </c>
      <c r="E184" s="38"/>
      <c r="F184" s="189" t="s">
        <v>226</v>
      </c>
      <c r="G184" s="38"/>
      <c r="H184" s="38"/>
      <c r="I184" s="190"/>
      <c r="J184" s="38"/>
      <c r="K184" s="38"/>
      <c r="L184" s="41"/>
      <c r="M184" s="191"/>
      <c r="N184" s="192"/>
      <c r="O184" s="66"/>
      <c r="P184" s="66"/>
      <c r="Q184" s="66"/>
      <c r="R184" s="66"/>
      <c r="S184" s="66"/>
      <c r="T184" s="67"/>
      <c r="U184" s="36"/>
      <c r="V184" s="36"/>
      <c r="W184" s="36"/>
      <c r="X184" s="36"/>
      <c r="Y184" s="36"/>
      <c r="Z184" s="36"/>
      <c r="AA184" s="36"/>
      <c r="AB184" s="36"/>
      <c r="AC184" s="36"/>
      <c r="AD184" s="36"/>
      <c r="AE184" s="36"/>
      <c r="AT184" s="19" t="s">
        <v>128</v>
      </c>
      <c r="AU184" s="19" t="s">
        <v>82</v>
      </c>
    </row>
    <row r="185" spans="1:65" s="14" customFormat="1" ht="10.199999999999999">
      <c r="B185" s="203"/>
      <c r="C185" s="204"/>
      <c r="D185" s="188" t="s">
        <v>130</v>
      </c>
      <c r="E185" s="205" t="s">
        <v>19</v>
      </c>
      <c r="F185" s="206" t="s">
        <v>227</v>
      </c>
      <c r="G185" s="204"/>
      <c r="H185" s="207">
        <v>231.47300000000001</v>
      </c>
      <c r="I185" s="208"/>
      <c r="J185" s="204"/>
      <c r="K185" s="204"/>
      <c r="L185" s="209"/>
      <c r="M185" s="210"/>
      <c r="N185" s="211"/>
      <c r="O185" s="211"/>
      <c r="P185" s="211"/>
      <c r="Q185" s="211"/>
      <c r="R185" s="211"/>
      <c r="S185" s="211"/>
      <c r="T185" s="212"/>
      <c r="AT185" s="213" t="s">
        <v>130</v>
      </c>
      <c r="AU185" s="213" t="s">
        <v>82</v>
      </c>
      <c r="AV185" s="14" t="s">
        <v>82</v>
      </c>
      <c r="AW185" s="14" t="s">
        <v>33</v>
      </c>
      <c r="AX185" s="14" t="s">
        <v>80</v>
      </c>
      <c r="AY185" s="213" t="s">
        <v>119</v>
      </c>
    </row>
    <row r="186" spans="1:65" s="2" customFormat="1" ht="24.15" customHeight="1">
      <c r="A186" s="36"/>
      <c r="B186" s="37"/>
      <c r="C186" s="175" t="s">
        <v>228</v>
      </c>
      <c r="D186" s="175" t="s">
        <v>121</v>
      </c>
      <c r="E186" s="176" t="s">
        <v>229</v>
      </c>
      <c r="F186" s="177" t="s">
        <v>230</v>
      </c>
      <c r="G186" s="178" t="s">
        <v>188</v>
      </c>
      <c r="H186" s="179">
        <v>132.27000000000001</v>
      </c>
      <c r="I186" s="180"/>
      <c r="J186" s="181">
        <f>ROUND(I186*H186,2)</f>
        <v>0</v>
      </c>
      <c r="K186" s="177" t="s">
        <v>125</v>
      </c>
      <c r="L186" s="41"/>
      <c r="M186" s="182" t="s">
        <v>19</v>
      </c>
      <c r="N186" s="183" t="s">
        <v>43</v>
      </c>
      <c r="O186" s="66"/>
      <c r="P186" s="184">
        <f>O186*H186</f>
        <v>0</v>
      </c>
      <c r="Q186" s="184">
        <v>0</v>
      </c>
      <c r="R186" s="184">
        <f>Q186*H186</f>
        <v>0</v>
      </c>
      <c r="S186" s="184">
        <v>0</v>
      </c>
      <c r="T186" s="185">
        <f>S186*H186</f>
        <v>0</v>
      </c>
      <c r="U186" s="36"/>
      <c r="V186" s="36"/>
      <c r="W186" s="36"/>
      <c r="X186" s="36"/>
      <c r="Y186" s="36"/>
      <c r="Z186" s="36"/>
      <c r="AA186" s="36"/>
      <c r="AB186" s="36"/>
      <c r="AC186" s="36"/>
      <c r="AD186" s="36"/>
      <c r="AE186" s="36"/>
      <c r="AR186" s="186" t="s">
        <v>126</v>
      </c>
      <c r="AT186" s="186" t="s">
        <v>121</v>
      </c>
      <c r="AU186" s="186" t="s">
        <v>82</v>
      </c>
      <c r="AY186" s="19" t="s">
        <v>119</v>
      </c>
      <c r="BE186" s="187">
        <f>IF(N186="základní",J186,0)</f>
        <v>0</v>
      </c>
      <c r="BF186" s="187">
        <f>IF(N186="snížená",J186,0)</f>
        <v>0</v>
      </c>
      <c r="BG186" s="187">
        <f>IF(N186="zákl. přenesená",J186,0)</f>
        <v>0</v>
      </c>
      <c r="BH186" s="187">
        <f>IF(N186="sníž. přenesená",J186,0)</f>
        <v>0</v>
      </c>
      <c r="BI186" s="187">
        <f>IF(N186="nulová",J186,0)</f>
        <v>0</v>
      </c>
      <c r="BJ186" s="19" t="s">
        <v>80</v>
      </c>
      <c r="BK186" s="187">
        <f>ROUND(I186*H186,2)</f>
        <v>0</v>
      </c>
      <c r="BL186" s="19" t="s">
        <v>126</v>
      </c>
      <c r="BM186" s="186" t="s">
        <v>231</v>
      </c>
    </row>
    <row r="187" spans="1:65" s="2" customFormat="1" ht="105.6">
      <c r="A187" s="36"/>
      <c r="B187" s="37"/>
      <c r="C187" s="38"/>
      <c r="D187" s="188" t="s">
        <v>128</v>
      </c>
      <c r="E187" s="38"/>
      <c r="F187" s="189" t="s">
        <v>232</v>
      </c>
      <c r="G187" s="38"/>
      <c r="H187" s="38"/>
      <c r="I187" s="190"/>
      <c r="J187" s="38"/>
      <c r="K187" s="38"/>
      <c r="L187" s="41"/>
      <c r="M187" s="191"/>
      <c r="N187" s="192"/>
      <c r="O187" s="66"/>
      <c r="P187" s="66"/>
      <c r="Q187" s="66"/>
      <c r="R187" s="66"/>
      <c r="S187" s="66"/>
      <c r="T187" s="67"/>
      <c r="U187" s="36"/>
      <c r="V187" s="36"/>
      <c r="W187" s="36"/>
      <c r="X187" s="36"/>
      <c r="Y187" s="36"/>
      <c r="Z187" s="36"/>
      <c r="AA187" s="36"/>
      <c r="AB187" s="36"/>
      <c r="AC187" s="36"/>
      <c r="AD187" s="36"/>
      <c r="AE187" s="36"/>
      <c r="AT187" s="19" t="s">
        <v>128</v>
      </c>
      <c r="AU187" s="19" t="s">
        <v>82</v>
      </c>
    </row>
    <row r="188" spans="1:65" s="14" customFormat="1" ht="10.199999999999999">
      <c r="B188" s="203"/>
      <c r="C188" s="204"/>
      <c r="D188" s="188" t="s">
        <v>130</v>
      </c>
      <c r="E188" s="205" t="s">
        <v>19</v>
      </c>
      <c r="F188" s="206" t="s">
        <v>211</v>
      </c>
      <c r="G188" s="204"/>
      <c r="H188" s="207">
        <v>82.146000000000001</v>
      </c>
      <c r="I188" s="208"/>
      <c r="J188" s="204"/>
      <c r="K188" s="204"/>
      <c r="L188" s="209"/>
      <c r="M188" s="210"/>
      <c r="N188" s="211"/>
      <c r="O188" s="211"/>
      <c r="P188" s="211"/>
      <c r="Q188" s="211"/>
      <c r="R188" s="211"/>
      <c r="S188" s="211"/>
      <c r="T188" s="212"/>
      <c r="AT188" s="213" t="s">
        <v>130</v>
      </c>
      <c r="AU188" s="213" t="s">
        <v>82</v>
      </c>
      <c r="AV188" s="14" t="s">
        <v>82</v>
      </c>
      <c r="AW188" s="14" t="s">
        <v>33</v>
      </c>
      <c r="AX188" s="14" t="s">
        <v>72</v>
      </c>
      <c r="AY188" s="213" t="s">
        <v>119</v>
      </c>
    </row>
    <row r="189" spans="1:65" s="14" customFormat="1" ht="10.199999999999999">
      <c r="B189" s="203"/>
      <c r="C189" s="204"/>
      <c r="D189" s="188" t="s">
        <v>130</v>
      </c>
      <c r="E189" s="205" t="s">
        <v>19</v>
      </c>
      <c r="F189" s="206" t="s">
        <v>212</v>
      </c>
      <c r="G189" s="204"/>
      <c r="H189" s="207">
        <v>3</v>
      </c>
      <c r="I189" s="208"/>
      <c r="J189" s="204"/>
      <c r="K189" s="204"/>
      <c r="L189" s="209"/>
      <c r="M189" s="210"/>
      <c r="N189" s="211"/>
      <c r="O189" s="211"/>
      <c r="P189" s="211"/>
      <c r="Q189" s="211"/>
      <c r="R189" s="211"/>
      <c r="S189" s="211"/>
      <c r="T189" s="212"/>
      <c r="AT189" s="213" t="s">
        <v>130</v>
      </c>
      <c r="AU189" s="213" t="s">
        <v>82</v>
      </c>
      <c r="AV189" s="14" t="s">
        <v>82</v>
      </c>
      <c r="AW189" s="14" t="s">
        <v>33</v>
      </c>
      <c r="AX189" s="14" t="s">
        <v>72</v>
      </c>
      <c r="AY189" s="213" t="s">
        <v>119</v>
      </c>
    </row>
    <row r="190" spans="1:65" s="14" customFormat="1" ht="10.199999999999999">
      <c r="B190" s="203"/>
      <c r="C190" s="204"/>
      <c r="D190" s="188" t="s">
        <v>130</v>
      </c>
      <c r="E190" s="205" t="s">
        <v>19</v>
      </c>
      <c r="F190" s="206" t="s">
        <v>213</v>
      </c>
      <c r="G190" s="204"/>
      <c r="H190" s="207">
        <v>47.124000000000002</v>
      </c>
      <c r="I190" s="208"/>
      <c r="J190" s="204"/>
      <c r="K190" s="204"/>
      <c r="L190" s="209"/>
      <c r="M190" s="210"/>
      <c r="N190" s="211"/>
      <c r="O190" s="211"/>
      <c r="P190" s="211"/>
      <c r="Q190" s="211"/>
      <c r="R190" s="211"/>
      <c r="S190" s="211"/>
      <c r="T190" s="212"/>
      <c r="AT190" s="213" t="s">
        <v>130</v>
      </c>
      <c r="AU190" s="213" t="s">
        <v>82</v>
      </c>
      <c r="AV190" s="14" t="s">
        <v>82</v>
      </c>
      <c r="AW190" s="14" t="s">
        <v>33</v>
      </c>
      <c r="AX190" s="14" t="s">
        <v>72</v>
      </c>
      <c r="AY190" s="213" t="s">
        <v>119</v>
      </c>
    </row>
    <row r="191" spans="1:65" s="15" customFormat="1" ht="10.199999999999999">
      <c r="B191" s="214"/>
      <c r="C191" s="215"/>
      <c r="D191" s="188" t="s">
        <v>130</v>
      </c>
      <c r="E191" s="216" t="s">
        <v>19</v>
      </c>
      <c r="F191" s="217" t="s">
        <v>133</v>
      </c>
      <c r="G191" s="215"/>
      <c r="H191" s="218">
        <v>132.27000000000001</v>
      </c>
      <c r="I191" s="219"/>
      <c r="J191" s="215"/>
      <c r="K191" s="215"/>
      <c r="L191" s="220"/>
      <c r="M191" s="221"/>
      <c r="N191" s="222"/>
      <c r="O191" s="222"/>
      <c r="P191" s="222"/>
      <c r="Q191" s="222"/>
      <c r="R191" s="222"/>
      <c r="S191" s="222"/>
      <c r="T191" s="223"/>
      <c r="AT191" s="224" t="s">
        <v>130</v>
      </c>
      <c r="AU191" s="224" t="s">
        <v>82</v>
      </c>
      <c r="AV191" s="15" t="s">
        <v>126</v>
      </c>
      <c r="AW191" s="15" t="s">
        <v>33</v>
      </c>
      <c r="AX191" s="15" t="s">
        <v>80</v>
      </c>
      <c r="AY191" s="224" t="s">
        <v>119</v>
      </c>
    </row>
    <row r="192" spans="1:65" s="2" customFormat="1" ht="14.4" customHeight="1">
      <c r="A192" s="36"/>
      <c r="B192" s="37"/>
      <c r="C192" s="175" t="s">
        <v>233</v>
      </c>
      <c r="D192" s="175" t="s">
        <v>121</v>
      </c>
      <c r="E192" s="176" t="s">
        <v>234</v>
      </c>
      <c r="F192" s="177" t="s">
        <v>235</v>
      </c>
      <c r="G192" s="178" t="s">
        <v>124</v>
      </c>
      <c r="H192" s="179">
        <v>488.50299999999999</v>
      </c>
      <c r="I192" s="180"/>
      <c r="J192" s="181">
        <f>ROUND(I192*H192,2)</f>
        <v>0</v>
      </c>
      <c r="K192" s="177" t="s">
        <v>125</v>
      </c>
      <c r="L192" s="41"/>
      <c r="M192" s="182" t="s">
        <v>19</v>
      </c>
      <c r="N192" s="183" t="s">
        <v>43</v>
      </c>
      <c r="O192" s="66"/>
      <c r="P192" s="184">
        <f>O192*H192</f>
        <v>0</v>
      </c>
      <c r="Q192" s="184">
        <v>0</v>
      </c>
      <c r="R192" s="184">
        <f>Q192*H192</f>
        <v>0</v>
      </c>
      <c r="S192" s="184">
        <v>0</v>
      </c>
      <c r="T192" s="185">
        <f>S192*H192</f>
        <v>0</v>
      </c>
      <c r="U192" s="36"/>
      <c r="V192" s="36"/>
      <c r="W192" s="36"/>
      <c r="X192" s="36"/>
      <c r="Y192" s="36"/>
      <c r="Z192" s="36"/>
      <c r="AA192" s="36"/>
      <c r="AB192" s="36"/>
      <c r="AC192" s="36"/>
      <c r="AD192" s="36"/>
      <c r="AE192" s="36"/>
      <c r="AR192" s="186" t="s">
        <v>126</v>
      </c>
      <c r="AT192" s="186" t="s">
        <v>121</v>
      </c>
      <c r="AU192" s="186" t="s">
        <v>82</v>
      </c>
      <c r="AY192" s="19" t="s">
        <v>119</v>
      </c>
      <c r="BE192" s="187">
        <f>IF(N192="základní",J192,0)</f>
        <v>0</v>
      </c>
      <c r="BF192" s="187">
        <f>IF(N192="snížená",J192,0)</f>
        <v>0</v>
      </c>
      <c r="BG192" s="187">
        <f>IF(N192="zákl. přenesená",J192,0)</f>
        <v>0</v>
      </c>
      <c r="BH192" s="187">
        <f>IF(N192="sníž. přenesená",J192,0)</f>
        <v>0</v>
      </c>
      <c r="BI192" s="187">
        <f>IF(N192="nulová",J192,0)</f>
        <v>0</v>
      </c>
      <c r="BJ192" s="19" t="s">
        <v>80</v>
      </c>
      <c r="BK192" s="187">
        <f>ROUND(I192*H192,2)</f>
        <v>0</v>
      </c>
      <c r="BL192" s="19" t="s">
        <v>126</v>
      </c>
      <c r="BM192" s="186" t="s">
        <v>236</v>
      </c>
    </row>
    <row r="193" spans="1:65" s="2" customFormat="1" ht="134.4">
      <c r="A193" s="36"/>
      <c r="B193" s="37"/>
      <c r="C193" s="38"/>
      <c r="D193" s="188" t="s">
        <v>128</v>
      </c>
      <c r="E193" s="38"/>
      <c r="F193" s="189" t="s">
        <v>237</v>
      </c>
      <c r="G193" s="38"/>
      <c r="H193" s="38"/>
      <c r="I193" s="190"/>
      <c r="J193" s="38"/>
      <c r="K193" s="38"/>
      <c r="L193" s="41"/>
      <c r="M193" s="191"/>
      <c r="N193" s="192"/>
      <c r="O193" s="66"/>
      <c r="P193" s="66"/>
      <c r="Q193" s="66"/>
      <c r="R193" s="66"/>
      <c r="S193" s="66"/>
      <c r="T193" s="67"/>
      <c r="U193" s="36"/>
      <c r="V193" s="36"/>
      <c r="W193" s="36"/>
      <c r="X193" s="36"/>
      <c r="Y193" s="36"/>
      <c r="Z193" s="36"/>
      <c r="AA193" s="36"/>
      <c r="AB193" s="36"/>
      <c r="AC193" s="36"/>
      <c r="AD193" s="36"/>
      <c r="AE193" s="36"/>
      <c r="AT193" s="19" t="s">
        <v>128</v>
      </c>
      <c r="AU193" s="19" t="s">
        <v>82</v>
      </c>
    </row>
    <row r="194" spans="1:65" s="13" customFormat="1" ht="10.199999999999999">
      <c r="B194" s="193"/>
      <c r="C194" s="194"/>
      <c r="D194" s="188" t="s">
        <v>130</v>
      </c>
      <c r="E194" s="195" t="s">
        <v>19</v>
      </c>
      <c r="F194" s="196" t="s">
        <v>131</v>
      </c>
      <c r="G194" s="194"/>
      <c r="H194" s="195" t="s">
        <v>19</v>
      </c>
      <c r="I194" s="197"/>
      <c r="J194" s="194"/>
      <c r="K194" s="194"/>
      <c r="L194" s="198"/>
      <c r="M194" s="199"/>
      <c r="N194" s="200"/>
      <c r="O194" s="200"/>
      <c r="P194" s="200"/>
      <c r="Q194" s="200"/>
      <c r="R194" s="200"/>
      <c r="S194" s="200"/>
      <c r="T194" s="201"/>
      <c r="AT194" s="202" t="s">
        <v>130</v>
      </c>
      <c r="AU194" s="202" t="s">
        <v>82</v>
      </c>
      <c r="AV194" s="13" t="s">
        <v>80</v>
      </c>
      <c r="AW194" s="13" t="s">
        <v>33</v>
      </c>
      <c r="AX194" s="13" t="s">
        <v>72</v>
      </c>
      <c r="AY194" s="202" t="s">
        <v>119</v>
      </c>
    </row>
    <row r="195" spans="1:65" s="13" customFormat="1" ht="10.199999999999999">
      <c r="B195" s="193"/>
      <c r="C195" s="194"/>
      <c r="D195" s="188" t="s">
        <v>130</v>
      </c>
      <c r="E195" s="195" t="s">
        <v>19</v>
      </c>
      <c r="F195" s="196" t="s">
        <v>192</v>
      </c>
      <c r="G195" s="194"/>
      <c r="H195" s="195" t="s">
        <v>19</v>
      </c>
      <c r="I195" s="197"/>
      <c r="J195" s="194"/>
      <c r="K195" s="194"/>
      <c r="L195" s="198"/>
      <c r="M195" s="199"/>
      <c r="N195" s="200"/>
      <c r="O195" s="200"/>
      <c r="P195" s="200"/>
      <c r="Q195" s="200"/>
      <c r="R195" s="200"/>
      <c r="S195" s="200"/>
      <c r="T195" s="201"/>
      <c r="AT195" s="202" t="s">
        <v>130</v>
      </c>
      <c r="AU195" s="202" t="s">
        <v>82</v>
      </c>
      <c r="AV195" s="13" t="s">
        <v>80</v>
      </c>
      <c r="AW195" s="13" t="s">
        <v>33</v>
      </c>
      <c r="AX195" s="13" t="s">
        <v>72</v>
      </c>
      <c r="AY195" s="202" t="s">
        <v>119</v>
      </c>
    </row>
    <row r="196" spans="1:65" s="14" customFormat="1" ht="10.199999999999999">
      <c r="B196" s="203"/>
      <c r="C196" s="204"/>
      <c r="D196" s="188" t="s">
        <v>130</v>
      </c>
      <c r="E196" s="205" t="s">
        <v>19</v>
      </c>
      <c r="F196" s="206" t="s">
        <v>219</v>
      </c>
      <c r="G196" s="204"/>
      <c r="H196" s="207">
        <v>331.62700000000001</v>
      </c>
      <c r="I196" s="208"/>
      <c r="J196" s="204"/>
      <c r="K196" s="204"/>
      <c r="L196" s="209"/>
      <c r="M196" s="210"/>
      <c r="N196" s="211"/>
      <c r="O196" s="211"/>
      <c r="P196" s="211"/>
      <c r="Q196" s="211"/>
      <c r="R196" s="211"/>
      <c r="S196" s="211"/>
      <c r="T196" s="212"/>
      <c r="AT196" s="213" t="s">
        <v>130</v>
      </c>
      <c r="AU196" s="213" t="s">
        <v>82</v>
      </c>
      <c r="AV196" s="14" t="s">
        <v>82</v>
      </c>
      <c r="AW196" s="14" t="s">
        <v>33</v>
      </c>
      <c r="AX196" s="14" t="s">
        <v>72</v>
      </c>
      <c r="AY196" s="213" t="s">
        <v>119</v>
      </c>
    </row>
    <row r="197" spans="1:65" s="16" customFormat="1" ht="10.199999999999999">
      <c r="B197" s="225"/>
      <c r="C197" s="226"/>
      <c r="D197" s="188" t="s">
        <v>130</v>
      </c>
      <c r="E197" s="227" t="s">
        <v>19</v>
      </c>
      <c r="F197" s="228" t="s">
        <v>195</v>
      </c>
      <c r="G197" s="226"/>
      <c r="H197" s="229">
        <v>331.62700000000001</v>
      </c>
      <c r="I197" s="230"/>
      <c r="J197" s="226"/>
      <c r="K197" s="226"/>
      <c r="L197" s="231"/>
      <c r="M197" s="232"/>
      <c r="N197" s="233"/>
      <c r="O197" s="233"/>
      <c r="P197" s="233"/>
      <c r="Q197" s="233"/>
      <c r="R197" s="233"/>
      <c r="S197" s="233"/>
      <c r="T197" s="234"/>
      <c r="AT197" s="235" t="s">
        <v>130</v>
      </c>
      <c r="AU197" s="235" t="s">
        <v>82</v>
      </c>
      <c r="AV197" s="16" t="s">
        <v>139</v>
      </c>
      <c r="AW197" s="16" t="s">
        <v>33</v>
      </c>
      <c r="AX197" s="16" t="s">
        <v>72</v>
      </c>
      <c r="AY197" s="235" t="s">
        <v>119</v>
      </c>
    </row>
    <row r="198" spans="1:65" s="13" customFormat="1" ht="10.199999999999999">
      <c r="B198" s="193"/>
      <c r="C198" s="194"/>
      <c r="D198" s="188" t="s">
        <v>130</v>
      </c>
      <c r="E198" s="195" t="s">
        <v>19</v>
      </c>
      <c r="F198" s="196" t="s">
        <v>196</v>
      </c>
      <c r="G198" s="194"/>
      <c r="H198" s="195" t="s">
        <v>19</v>
      </c>
      <c r="I198" s="197"/>
      <c r="J198" s="194"/>
      <c r="K198" s="194"/>
      <c r="L198" s="198"/>
      <c r="M198" s="199"/>
      <c r="N198" s="200"/>
      <c r="O198" s="200"/>
      <c r="P198" s="200"/>
      <c r="Q198" s="200"/>
      <c r="R198" s="200"/>
      <c r="S198" s="200"/>
      <c r="T198" s="201"/>
      <c r="AT198" s="202" t="s">
        <v>130</v>
      </c>
      <c r="AU198" s="202" t="s">
        <v>82</v>
      </c>
      <c r="AV198" s="13" t="s">
        <v>80</v>
      </c>
      <c r="AW198" s="13" t="s">
        <v>33</v>
      </c>
      <c r="AX198" s="13" t="s">
        <v>72</v>
      </c>
      <c r="AY198" s="202" t="s">
        <v>119</v>
      </c>
    </row>
    <row r="199" spans="1:65" s="14" customFormat="1" ht="10.199999999999999">
      <c r="B199" s="203"/>
      <c r="C199" s="204"/>
      <c r="D199" s="188" t="s">
        <v>130</v>
      </c>
      <c r="E199" s="205" t="s">
        <v>19</v>
      </c>
      <c r="F199" s="206" t="s">
        <v>220</v>
      </c>
      <c r="G199" s="204"/>
      <c r="H199" s="207">
        <v>141.47800000000001</v>
      </c>
      <c r="I199" s="208"/>
      <c r="J199" s="204"/>
      <c r="K199" s="204"/>
      <c r="L199" s="209"/>
      <c r="M199" s="210"/>
      <c r="N199" s="211"/>
      <c r="O199" s="211"/>
      <c r="P199" s="211"/>
      <c r="Q199" s="211"/>
      <c r="R199" s="211"/>
      <c r="S199" s="211"/>
      <c r="T199" s="212"/>
      <c r="AT199" s="213" t="s">
        <v>130</v>
      </c>
      <c r="AU199" s="213" t="s">
        <v>82</v>
      </c>
      <c r="AV199" s="14" t="s">
        <v>82</v>
      </c>
      <c r="AW199" s="14" t="s">
        <v>33</v>
      </c>
      <c r="AX199" s="14" t="s">
        <v>72</v>
      </c>
      <c r="AY199" s="213" t="s">
        <v>119</v>
      </c>
    </row>
    <row r="200" spans="1:65" s="16" customFormat="1" ht="10.199999999999999">
      <c r="B200" s="225"/>
      <c r="C200" s="226"/>
      <c r="D200" s="188" t="s">
        <v>130</v>
      </c>
      <c r="E200" s="227" t="s">
        <v>19</v>
      </c>
      <c r="F200" s="228" t="s">
        <v>198</v>
      </c>
      <c r="G200" s="226"/>
      <c r="H200" s="229">
        <v>141.47800000000001</v>
      </c>
      <c r="I200" s="230"/>
      <c r="J200" s="226"/>
      <c r="K200" s="226"/>
      <c r="L200" s="231"/>
      <c r="M200" s="232"/>
      <c r="N200" s="233"/>
      <c r="O200" s="233"/>
      <c r="P200" s="233"/>
      <c r="Q200" s="233"/>
      <c r="R200" s="233"/>
      <c r="S200" s="233"/>
      <c r="T200" s="234"/>
      <c r="AT200" s="235" t="s">
        <v>130</v>
      </c>
      <c r="AU200" s="235" t="s">
        <v>82</v>
      </c>
      <c r="AV200" s="16" t="s">
        <v>139</v>
      </c>
      <c r="AW200" s="16" t="s">
        <v>33</v>
      </c>
      <c r="AX200" s="16" t="s">
        <v>72</v>
      </c>
      <c r="AY200" s="235" t="s">
        <v>119</v>
      </c>
    </row>
    <row r="201" spans="1:65" s="13" customFormat="1" ht="10.199999999999999">
      <c r="B201" s="193"/>
      <c r="C201" s="194"/>
      <c r="D201" s="188" t="s">
        <v>130</v>
      </c>
      <c r="E201" s="195" t="s">
        <v>19</v>
      </c>
      <c r="F201" s="196" t="s">
        <v>170</v>
      </c>
      <c r="G201" s="194"/>
      <c r="H201" s="195" t="s">
        <v>19</v>
      </c>
      <c r="I201" s="197"/>
      <c r="J201" s="194"/>
      <c r="K201" s="194"/>
      <c r="L201" s="198"/>
      <c r="M201" s="199"/>
      <c r="N201" s="200"/>
      <c r="O201" s="200"/>
      <c r="P201" s="200"/>
      <c r="Q201" s="200"/>
      <c r="R201" s="200"/>
      <c r="S201" s="200"/>
      <c r="T201" s="201"/>
      <c r="AT201" s="202" t="s">
        <v>130</v>
      </c>
      <c r="AU201" s="202" t="s">
        <v>82</v>
      </c>
      <c r="AV201" s="13" t="s">
        <v>80</v>
      </c>
      <c r="AW201" s="13" t="s">
        <v>33</v>
      </c>
      <c r="AX201" s="13" t="s">
        <v>72</v>
      </c>
      <c r="AY201" s="202" t="s">
        <v>119</v>
      </c>
    </row>
    <row r="202" spans="1:65" s="14" customFormat="1" ht="10.199999999999999">
      <c r="B202" s="203"/>
      <c r="C202" s="204"/>
      <c r="D202" s="188" t="s">
        <v>130</v>
      </c>
      <c r="E202" s="205" t="s">
        <v>19</v>
      </c>
      <c r="F202" s="206" t="s">
        <v>221</v>
      </c>
      <c r="G202" s="204"/>
      <c r="H202" s="207">
        <v>15.398</v>
      </c>
      <c r="I202" s="208"/>
      <c r="J202" s="204"/>
      <c r="K202" s="204"/>
      <c r="L202" s="209"/>
      <c r="M202" s="210"/>
      <c r="N202" s="211"/>
      <c r="O202" s="211"/>
      <c r="P202" s="211"/>
      <c r="Q202" s="211"/>
      <c r="R202" s="211"/>
      <c r="S202" s="211"/>
      <c r="T202" s="212"/>
      <c r="AT202" s="213" t="s">
        <v>130</v>
      </c>
      <c r="AU202" s="213" t="s">
        <v>82</v>
      </c>
      <c r="AV202" s="14" t="s">
        <v>82</v>
      </c>
      <c r="AW202" s="14" t="s">
        <v>33</v>
      </c>
      <c r="AX202" s="14" t="s">
        <v>72</v>
      </c>
      <c r="AY202" s="213" t="s">
        <v>119</v>
      </c>
    </row>
    <row r="203" spans="1:65" s="16" customFormat="1" ht="10.199999999999999">
      <c r="B203" s="225"/>
      <c r="C203" s="226"/>
      <c r="D203" s="188" t="s">
        <v>130</v>
      </c>
      <c r="E203" s="227" t="s">
        <v>19</v>
      </c>
      <c r="F203" s="228" t="s">
        <v>172</v>
      </c>
      <c r="G203" s="226"/>
      <c r="H203" s="229">
        <v>15.398</v>
      </c>
      <c r="I203" s="230"/>
      <c r="J203" s="226"/>
      <c r="K203" s="226"/>
      <c r="L203" s="231"/>
      <c r="M203" s="232"/>
      <c r="N203" s="233"/>
      <c r="O203" s="233"/>
      <c r="P203" s="233"/>
      <c r="Q203" s="233"/>
      <c r="R203" s="233"/>
      <c r="S203" s="233"/>
      <c r="T203" s="234"/>
      <c r="AT203" s="235" t="s">
        <v>130</v>
      </c>
      <c r="AU203" s="235" t="s">
        <v>82</v>
      </c>
      <c r="AV203" s="16" t="s">
        <v>139</v>
      </c>
      <c r="AW203" s="16" t="s">
        <v>33</v>
      </c>
      <c r="AX203" s="16" t="s">
        <v>72</v>
      </c>
      <c r="AY203" s="235" t="s">
        <v>119</v>
      </c>
    </row>
    <row r="204" spans="1:65" s="15" customFormat="1" ht="10.199999999999999">
      <c r="B204" s="214"/>
      <c r="C204" s="215"/>
      <c r="D204" s="188" t="s">
        <v>130</v>
      </c>
      <c r="E204" s="216" t="s">
        <v>19</v>
      </c>
      <c r="F204" s="217" t="s">
        <v>133</v>
      </c>
      <c r="G204" s="215"/>
      <c r="H204" s="218">
        <v>488.50299999999999</v>
      </c>
      <c r="I204" s="219"/>
      <c r="J204" s="215"/>
      <c r="K204" s="215"/>
      <c r="L204" s="220"/>
      <c r="M204" s="221"/>
      <c r="N204" s="222"/>
      <c r="O204" s="222"/>
      <c r="P204" s="222"/>
      <c r="Q204" s="222"/>
      <c r="R204" s="222"/>
      <c r="S204" s="222"/>
      <c r="T204" s="223"/>
      <c r="AT204" s="224" t="s">
        <v>130</v>
      </c>
      <c r="AU204" s="224" t="s">
        <v>82</v>
      </c>
      <c r="AV204" s="15" t="s">
        <v>126</v>
      </c>
      <c r="AW204" s="15" t="s">
        <v>33</v>
      </c>
      <c r="AX204" s="15" t="s">
        <v>80</v>
      </c>
      <c r="AY204" s="224" t="s">
        <v>119</v>
      </c>
    </row>
    <row r="205" spans="1:65" s="12" customFormat="1" ht="22.8" customHeight="1">
      <c r="B205" s="159"/>
      <c r="C205" s="160"/>
      <c r="D205" s="161" t="s">
        <v>71</v>
      </c>
      <c r="E205" s="173" t="s">
        <v>82</v>
      </c>
      <c r="F205" s="173" t="s">
        <v>238</v>
      </c>
      <c r="G205" s="160"/>
      <c r="H205" s="160"/>
      <c r="I205" s="163"/>
      <c r="J205" s="174">
        <f>BK205</f>
        <v>0</v>
      </c>
      <c r="K205" s="160"/>
      <c r="L205" s="165"/>
      <c r="M205" s="166"/>
      <c r="N205" s="167"/>
      <c r="O205" s="167"/>
      <c r="P205" s="168">
        <f>SUM(P206:P223)</f>
        <v>0</v>
      </c>
      <c r="Q205" s="167"/>
      <c r="R205" s="168">
        <f>SUM(R206:R223)</f>
        <v>0</v>
      </c>
      <c r="S205" s="167"/>
      <c r="T205" s="169">
        <f>SUM(T206:T223)</f>
        <v>0</v>
      </c>
      <c r="AR205" s="170" t="s">
        <v>80</v>
      </c>
      <c r="AT205" s="171" t="s">
        <v>71</v>
      </c>
      <c r="AU205" s="171" t="s">
        <v>80</v>
      </c>
      <c r="AY205" s="170" t="s">
        <v>119</v>
      </c>
      <c r="BK205" s="172">
        <f>SUM(BK206:BK223)</f>
        <v>0</v>
      </c>
    </row>
    <row r="206" spans="1:65" s="2" customFormat="1" ht="24.15" customHeight="1">
      <c r="A206" s="36"/>
      <c r="B206" s="37"/>
      <c r="C206" s="175" t="s">
        <v>239</v>
      </c>
      <c r="D206" s="175" t="s">
        <v>121</v>
      </c>
      <c r="E206" s="176" t="s">
        <v>240</v>
      </c>
      <c r="F206" s="177" t="s">
        <v>241</v>
      </c>
      <c r="G206" s="178" t="s">
        <v>188</v>
      </c>
      <c r="H206" s="179">
        <v>1.2</v>
      </c>
      <c r="I206" s="180"/>
      <c r="J206" s="181">
        <f>ROUND(I206*H206,2)</f>
        <v>0</v>
      </c>
      <c r="K206" s="177" t="s">
        <v>125</v>
      </c>
      <c r="L206" s="41"/>
      <c r="M206" s="182" t="s">
        <v>19</v>
      </c>
      <c r="N206" s="183" t="s">
        <v>43</v>
      </c>
      <c r="O206" s="66"/>
      <c r="P206" s="184">
        <f>O206*H206</f>
        <v>0</v>
      </c>
      <c r="Q206" s="184">
        <v>0</v>
      </c>
      <c r="R206" s="184">
        <f>Q206*H206</f>
        <v>0</v>
      </c>
      <c r="S206" s="184">
        <v>0</v>
      </c>
      <c r="T206" s="185">
        <f>S206*H206</f>
        <v>0</v>
      </c>
      <c r="U206" s="36"/>
      <c r="V206" s="36"/>
      <c r="W206" s="36"/>
      <c r="X206" s="36"/>
      <c r="Y206" s="36"/>
      <c r="Z206" s="36"/>
      <c r="AA206" s="36"/>
      <c r="AB206" s="36"/>
      <c r="AC206" s="36"/>
      <c r="AD206" s="36"/>
      <c r="AE206" s="36"/>
      <c r="AR206" s="186" t="s">
        <v>126</v>
      </c>
      <c r="AT206" s="186" t="s">
        <v>121</v>
      </c>
      <c r="AU206" s="186" t="s">
        <v>82</v>
      </c>
      <c r="AY206" s="19" t="s">
        <v>119</v>
      </c>
      <c r="BE206" s="187">
        <f>IF(N206="základní",J206,0)</f>
        <v>0</v>
      </c>
      <c r="BF206" s="187">
        <f>IF(N206="snížená",J206,0)</f>
        <v>0</v>
      </c>
      <c r="BG206" s="187">
        <f>IF(N206="zákl. přenesená",J206,0)</f>
        <v>0</v>
      </c>
      <c r="BH206" s="187">
        <f>IF(N206="sníž. přenesená",J206,0)</f>
        <v>0</v>
      </c>
      <c r="BI206" s="187">
        <f>IF(N206="nulová",J206,0)</f>
        <v>0</v>
      </c>
      <c r="BJ206" s="19" t="s">
        <v>80</v>
      </c>
      <c r="BK206" s="187">
        <f>ROUND(I206*H206,2)</f>
        <v>0</v>
      </c>
      <c r="BL206" s="19" t="s">
        <v>126</v>
      </c>
      <c r="BM206" s="186" t="s">
        <v>242</v>
      </c>
    </row>
    <row r="207" spans="1:65" s="2" customFormat="1" ht="76.8">
      <c r="A207" s="36"/>
      <c r="B207" s="37"/>
      <c r="C207" s="38"/>
      <c r="D207" s="188" t="s">
        <v>128</v>
      </c>
      <c r="E207" s="38"/>
      <c r="F207" s="189" t="s">
        <v>243</v>
      </c>
      <c r="G207" s="38"/>
      <c r="H207" s="38"/>
      <c r="I207" s="190"/>
      <c r="J207" s="38"/>
      <c r="K207" s="38"/>
      <c r="L207" s="41"/>
      <c r="M207" s="191"/>
      <c r="N207" s="192"/>
      <c r="O207" s="66"/>
      <c r="P207" s="66"/>
      <c r="Q207" s="66"/>
      <c r="R207" s="66"/>
      <c r="S207" s="66"/>
      <c r="T207" s="67"/>
      <c r="U207" s="36"/>
      <c r="V207" s="36"/>
      <c r="W207" s="36"/>
      <c r="X207" s="36"/>
      <c r="Y207" s="36"/>
      <c r="Z207" s="36"/>
      <c r="AA207" s="36"/>
      <c r="AB207" s="36"/>
      <c r="AC207" s="36"/>
      <c r="AD207" s="36"/>
      <c r="AE207" s="36"/>
      <c r="AT207" s="19" t="s">
        <v>128</v>
      </c>
      <c r="AU207" s="19" t="s">
        <v>82</v>
      </c>
    </row>
    <row r="208" spans="1:65" s="13" customFormat="1" ht="10.199999999999999">
      <c r="B208" s="193"/>
      <c r="C208" s="194"/>
      <c r="D208" s="188" t="s">
        <v>130</v>
      </c>
      <c r="E208" s="195" t="s">
        <v>19</v>
      </c>
      <c r="F208" s="196" t="s">
        <v>131</v>
      </c>
      <c r="G208" s="194"/>
      <c r="H208" s="195" t="s">
        <v>19</v>
      </c>
      <c r="I208" s="197"/>
      <c r="J208" s="194"/>
      <c r="K208" s="194"/>
      <c r="L208" s="198"/>
      <c r="M208" s="199"/>
      <c r="N208" s="200"/>
      <c r="O208" s="200"/>
      <c r="P208" s="200"/>
      <c r="Q208" s="200"/>
      <c r="R208" s="200"/>
      <c r="S208" s="200"/>
      <c r="T208" s="201"/>
      <c r="AT208" s="202" t="s">
        <v>130</v>
      </c>
      <c r="AU208" s="202" t="s">
        <v>82</v>
      </c>
      <c r="AV208" s="13" t="s">
        <v>80</v>
      </c>
      <c r="AW208" s="13" t="s">
        <v>33</v>
      </c>
      <c r="AX208" s="13" t="s">
        <v>72</v>
      </c>
      <c r="AY208" s="202" t="s">
        <v>119</v>
      </c>
    </row>
    <row r="209" spans="1:65" s="13" customFormat="1" ht="10.199999999999999">
      <c r="B209" s="193"/>
      <c r="C209" s="194"/>
      <c r="D209" s="188" t="s">
        <v>130</v>
      </c>
      <c r="E209" s="195" t="s">
        <v>19</v>
      </c>
      <c r="F209" s="196" t="s">
        <v>204</v>
      </c>
      <c r="G209" s="194"/>
      <c r="H209" s="195" t="s">
        <v>19</v>
      </c>
      <c r="I209" s="197"/>
      <c r="J209" s="194"/>
      <c r="K209" s="194"/>
      <c r="L209" s="198"/>
      <c r="M209" s="199"/>
      <c r="N209" s="200"/>
      <c r="O209" s="200"/>
      <c r="P209" s="200"/>
      <c r="Q209" s="200"/>
      <c r="R209" s="200"/>
      <c r="S209" s="200"/>
      <c r="T209" s="201"/>
      <c r="AT209" s="202" t="s">
        <v>130</v>
      </c>
      <c r="AU209" s="202" t="s">
        <v>82</v>
      </c>
      <c r="AV209" s="13" t="s">
        <v>80</v>
      </c>
      <c r="AW209" s="13" t="s">
        <v>33</v>
      </c>
      <c r="AX209" s="13" t="s">
        <v>72</v>
      </c>
      <c r="AY209" s="202" t="s">
        <v>119</v>
      </c>
    </row>
    <row r="210" spans="1:65" s="14" customFormat="1" ht="10.199999999999999">
      <c r="B210" s="203"/>
      <c r="C210" s="204"/>
      <c r="D210" s="188" t="s">
        <v>130</v>
      </c>
      <c r="E210" s="205" t="s">
        <v>19</v>
      </c>
      <c r="F210" s="206" t="s">
        <v>244</v>
      </c>
      <c r="G210" s="204"/>
      <c r="H210" s="207">
        <v>1.2</v>
      </c>
      <c r="I210" s="208"/>
      <c r="J210" s="204"/>
      <c r="K210" s="204"/>
      <c r="L210" s="209"/>
      <c r="M210" s="210"/>
      <c r="N210" s="211"/>
      <c r="O210" s="211"/>
      <c r="P210" s="211"/>
      <c r="Q210" s="211"/>
      <c r="R210" s="211"/>
      <c r="S210" s="211"/>
      <c r="T210" s="212"/>
      <c r="AT210" s="213" t="s">
        <v>130</v>
      </c>
      <c r="AU210" s="213" t="s">
        <v>82</v>
      </c>
      <c r="AV210" s="14" t="s">
        <v>82</v>
      </c>
      <c r="AW210" s="14" t="s">
        <v>33</v>
      </c>
      <c r="AX210" s="14" t="s">
        <v>72</v>
      </c>
      <c r="AY210" s="213" t="s">
        <v>119</v>
      </c>
    </row>
    <row r="211" spans="1:65" s="15" customFormat="1" ht="10.199999999999999">
      <c r="B211" s="214"/>
      <c r="C211" s="215"/>
      <c r="D211" s="188" t="s">
        <v>130</v>
      </c>
      <c r="E211" s="216" t="s">
        <v>19</v>
      </c>
      <c r="F211" s="217" t="s">
        <v>133</v>
      </c>
      <c r="G211" s="215"/>
      <c r="H211" s="218">
        <v>1.2</v>
      </c>
      <c r="I211" s="219"/>
      <c r="J211" s="215"/>
      <c r="K211" s="215"/>
      <c r="L211" s="220"/>
      <c r="M211" s="221"/>
      <c r="N211" s="222"/>
      <c r="O211" s="222"/>
      <c r="P211" s="222"/>
      <c r="Q211" s="222"/>
      <c r="R211" s="222"/>
      <c r="S211" s="222"/>
      <c r="T211" s="223"/>
      <c r="AT211" s="224" t="s">
        <v>130</v>
      </c>
      <c r="AU211" s="224" t="s">
        <v>82</v>
      </c>
      <c r="AV211" s="15" t="s">
        <v>126</v>
      </c>
      <c r="AW211" s="15" t="s">
        <v>33</v>
      </c>
      <c r="AX211" s="15" t="s">
        <v>80</v>
      </c>
      <c r="AY211" s="224" t="s">
        <v>119</v>
      </c>
    </row>
    <row r="212" spans="1:65" s="2" customFormat="1" ht="24.15" customHeight="1">
      <c r="A212" s="36"/>
      <c r="B212" s="37"/>
      <c r="C212" s="175" t="s">
        <v>245</v>
      </c>
      <c r="D212" s="175" t="s">
        <v>121</v>
      </c>
      <c r="E212" s="176" t="s">
        <v>246</v>
      </c>
      <c r="F212" s="177" t="s">
        <v>247</v>
      </c>
      <c r="G212" s="178" t="s">
        <v>188</v>
      </c>
      <c r="H212" s="179">
        <v>1.2</v>
      </c>
      <c r="I212" s="180"/>
      <c r="J212" s="181">
        <f>ROUND(I212*H212,2)</f>
        <v>0</v>
      </c>
      <c r="K212" s="177" t="s">
        <v>125</v>
      </c>
      <c r="L212" s="41"/>
      <c r="M212" s="182" t="s">
        <v>19</v>
      </c>
      <c r="N212" s="183" t="s">
        <v>43</v>
      </c>
      <c r="O212" s="66"/>
      <c r="P212" s="184">
        <f>O212*H212</f>
        <v>0</v>
      </c>
      <c r="Q212" s="184">
        <v>0</v>
      </c>
      <c r="R212" s="184">
        <f>Q212*H212</f>
        <v>0</v>
      </c>
      <c r="S212" s="184">
        <v>0</v>
      </c>
      <c r="T212" s="185">
        <f>S212*H212</f>
        <v>0</v>
      </c>
      <c r="U212" s="36"/>
      <c r="V212" s="36"/>
      <c r="W212" s="36"/>
      <c r="X212" s="36"/>
      <c r="Y212" s="36"/>
      <c r="Z212" s="36"/>
      <c r="AA212" s="36"/>
      <c r="AB212" s="36"/>
      <c r="AC212" s="36"/>
      <c r="AD212" s="36"/>
      <c r="AE212" s="36"/>
      <c r="AR212" s="186" t="s">
        <v>126</v>
      </c>
      <c r="AT212" s="186" t="s">
        <v>121</v>
      </c>
      <c r="AU212" s="186" t="s">
        <v>82</v>
      </c>
      <c r="AY212" s="19" t="s">
        <v>119</v>
      </c>
      <c r="BE212" s="187">
        <f>IF(N212="základní",J212,0)</f>
        <v>0</v>
      </c>
      <c r="BF212" s="187">
        <f>IF(N212="snížená",J212,0)</f>
        <v>0</v>
      </c>
      <c r="BG212" s="187">
        <f>IF(N212="zákl. přenesená",J212,0)</f>
        <v>0</v>
      </c>
      <c r="BH212" s="187">
        <f>IF(N212="sníž. přenesená",J212,0)</f>
        <v>0</v>
      </c>
      <c r="BI212" s="187">
        <f>IF(N212="nulová",J212,0)</f>
        <v>0</v>
      </c>
      <c r="BJ212" s="19" t="s">
        <v>80</v>
      </c>
      <c r="BK212" s="187">
        <f>ROUND(I212*H212,2)</f>
        <v>0</v>
      </c>
      <c r="BL212" s="19" t="s">
        <v>126</v>
      </c>
      <c r="BM212" s="186" t="s">
        <v>248</v>
      </c>
    </row>
    <row r="213" spans="1:65" s="2" customFormat="1" ht="76.8">
      <c r="A213" s="36"/>
      <c r="B213" s="37"/>
      <c r="C213" s="38"/>
      <c r="D213" s="188" t="s">
        <v>128</v>
      </c>
      <c r="E213" s="38"/>
      <c r="F213" s="189" t="s">
        <v>243</v>
      </c>
      <c r="G213" s="38"/>
      <c r="H213" s="38"/>
      <c r="I213" s="190"/>
      <c r="J213" s="38"/>
      <c r="K213" s="38"/>
      <c r="L213" s="41"/>
      <c r="M213" s="191"/>
      <c r="N213" s="192"/>
      <c r="O213" s="66"/>
      <c r="P213" s="66"/>
      <c r="Q213" s="66"/>
      <c r="R213" s="66"/>
      <c r="S213" s="66"/>
      <c r="T213" s="67"/>
      <c r="U213" s="36"/>
      <c r="V213" s="36"/>
      <c r="W213" s="36"/>
      <c r="X213" s="36"/>
      <c r="Y213" s="36"/>
      <c r="Z213" s="36"/>
      <c r="AA213" s="36"/>
      <c r="AB213" s="36"/>
      <c r="AC213" s="36"/>
      <c r="AD213" s="36"/>
      <c r="AE213" s="36"/>
      <c r="AT213" s="19" t="s">
        <v>128</v>
      </c>
      <c r="AU213" s="19" t="s">
        <v>82</v>
      </c>
    </row>
    <row r="214" spans="1:65" s="13" customFormat="1" ht="10.199999999999999">
      <c r="B214" s="193"/>
      <c r="C214" s="194"/>
      <c r="D214" s="188" t="s">
        <v>130</v>
      </c>
      <c r="E214" s="195" t="s">
        <v>19</v>
      </c>
      <c r="F214" s="196" t="s">
        <v>131</v>
      </c>
      <c r="G214" s="194"/>
      <c r="H214" s="195" t="s">
        <v>19</v>
      </c>
      <c r="I214" s="197"/>
      <c r="J214" s="194"/>
      <c r="K214" s="194"/>
      <c r="L214" s="198"/>
      <c r="M214" s="199"/>
      <c r="N214" s="200"/>
      <c r="O214" s="200"/>
      <c r="P214" s="200"/>
      <c r="Q214" s="200"/>
      <c r="R214" s="200"/>
      <c r="S214" s="200"/>
      <c r="T214" s="201"/>
      <c r="AT214" s="202" t="s">
        <v>130</v>
      </c>
      <c r="AU214" s="202" t="s">
        <v>82</v>
      </c>
      <c r="AV214" s="13" t="s">
        <v>80</v>
      </c>
      <c r="AW214" s="13" t="s">
        <v>33</v>
      </c>
      <c r="AX214" s="13" t="s">
        <v>72</v>
      </c>
      <c r="AY214" s="202" t="s">
        <v>119</v>
      </c>
    </row>
    <row r="215" spans="1:65" s="13" customFormat="1" ht="10.199999999999999">
      <c r="B215" s="193"/>
      <c r="C215" s="194"/>
      <c r="D215" s="188" t="s">
        <v>130</v>
      </c>
      <c r="E215" s="195" t="s">
        <v>19</v>
      </c>
      <c r="F215" s="196" t="s">
        <v>204</v>
      </c>
      <c r="G215" s="194"/>
      <c r="H215" s="195" t="s">
        <v>19</v>
      </c>
      <c r="I215" s="197"/>
      <c r="J215" s="194"/>
      <c r="K215" s="194"/>
      <c r="L215" s="198"/>
      <c r="M215" s="199"/>
      <c r="N215" s="200"/>
      <c r="O215" s="200"/>
      <c r="P215" s="200"/>
      <c r="Q215" s="200"/>
      <c r="R215" s="200"/>
      <c r="S215" s="200"/>
      <c r="T215" s="201"/>
      <c r="AT215" s="202" t="s">
        <v>130</v>
      </c>
      <c r="AU215" s="202" t="s">
        <v>82</v>
      </c>
      <c r="AV215" s="13" t="s">
        <v>80</v>
      </c>
      <c r="AW215" s="13" t="s">
        <v>33</v>
      </c>
      <c r="AX215" s="13" t="s">
        <v>72</v>
      </c>
      <c r="AY215" s="202" t="s">
        <v>119</v>
      </c>
    </row>
    <row r="216" spans="1:65" s="14" customFormat="1" ht="10.199999999999999">
      <c r="B216" s="203"/>
      <c r="C216" s="204"/>
      <c r="D216" s="188" t="s">
        <v>130</v>
      </c>
      <c r="E216" s="205" t="s">
        <v>19</v>
      </c>
      <c r="F216" s="206" t="s">
        <v>244</v>
      </c>
      <c r="G216" s="204"/>
      <c r="H216" s="207">
        <v>1.2</v>
      </c>
      <c r="I216" s="208"/>
      <c r="J216" s="204"/>
      <c r="K216" s="204"/>
      <c r="L216" s="209"/>
      <c r="M216" s="210"/>
      <c r="N216" s="211"/>
      <c r="O216" s="211"/>
      <c r="P216" s="211"/>
      <c r="Q216" s="211"/>
      <c r="R216" s="211"/>
      <c r="S216" s="211"/>
      <c r="T216" s="212"/>
      <c r="AT216" s="213" t="s">
        <v>130</v>
      </c>
      <c r="AU216" s="213" t="s">
        <v>82</v>
      </c>
      <c r="AV216" s="14" t="s">
        <v>82</v>
      </c>
      <c r="AW216" s="14" t="s">
        <v>33</v>
      </c>
      <c r="AX216" s="14" t="s">
        <v>72</v>
      </c>
      <c r="AY216" s="213" t="s">
        <v>119</v>
      </c>
    </row>
    <row r="217" spans="1:65" s="15" customFormat="1" ht="10.199999999999999">
      <c r="B217" s="214"/>
      <c r="C217" s="215"/>
      <c r="D217" s="188" t="s">
        <v>130</v>
      </c>
      <c r="E217" s="216" t="s">
        <v>19</v>
      </c>
      <c r="F217" s="217" t="s">
        <v>133</v>
      </c>
      <c r="G217" s="215"/>
      <c r="H217" s="218">
        <v>1.2</v>
      </c>
      <c r="I217" s="219"/>
      <c r="J217" s="215"/>
      <c r="K217" s="215"/>
      <c r="L217" s="220"/>
      <c r="M217" s="221"/>
      <c r="N217" s="222"/>
      <c r="O217" s="222"/>
      <c r="P217" s="222"/>
      <c r="Q217" s="222"/>
      <c r="R217" s="222"/>
      <c r="S217" s="222"/>
      <c r="T217" s="223"/>
      <c r="AT217" s="224" t="s">
        <v>130</v>
      </c>
      <c r="AU217" s="224" t="s">
        <v>82</v>
      </c>
      <c r="AV217" s="15" t="s">
        <v>126</v>
      </c>
      <c r="AW217" s="15" t="s">
        <v>33</v>
      </c>
      <c r="AX217" s="15" t="s">
        <v>80</v>
      </c>
      <c r="AY217" s="224" t="s">
        <v>119</v>
      </c>
    </row>
    <row r="218" spans="1:65" s="2" customFormat="1" ht="24.15" customHeight="1">
      <c r="A218" s="36"/>
      <c r="B218" s="37"/>
      <c r="C218" s="175" t="s">
        <v>249</v>
      </c>
      <c r="D218" s="175" t="s">
        <v>121</v>
      </c>
      <c r="E218" s="176" t="s">
        <v>250</v>
      </c>
      <c r="F218" s="177" t="s">
        <v>251</v>
      </c>
      <c r="G218" s="178" t="s">
        <v>188</v>
      </c>
      <c r="H218" s="179">
        <v>1.2</v>
      </c>
      <c r="I218" s="180"/>
      <c r="J218" s="181">
        <f>ROUND(I218*H218,2)</f>
        <v>0</v>
      </c>
      <c r="K218" s="177" t="s">
        <v>125</v>
      </c>
      <c r="L218" s="41"/>
      <c r="M218" s="182" t="s">
        <v>19</v>
      </c>
      <c r="N218" s="183" t="s">
        <v>43</v>
      </c>
      <c r="O218" s="66"/>
      <c r="P218" s="184">
        <f>O218*H218</f>
        <v>0</v>
      </c>
      <c r="Q218" s="184">
        <v>0</v>
      </c>
      <c r="R218" s="184">
        <f>Q218*H218</f>
        <v>0</v>
      </c>
      <c r="S218" s="184">
        <v>0</v>
      </c>
      <c r="T218" s="185">
        <f>S218*H218</f>
        <v>0</v>
      </c>
      <c r="U218" s="36"/>
      <c r="V218" s="36"/>
      <c r="W218" s="36"/>
      <c r="X218" s="36"/>
      <c r="Y218" s="36"/>
      <c r="Z218" s="36"/>
      <c r="AA218" s="36"/>
      <c r="AB218" s="36"/>
      <c r="AC218" s="36"/>
      <c r="AD218" s="36"/>
      <c r="AE218" s="36"/>
      <c r="AR218" s="186" t="s">
        <v>126</v>
      </c>
      <c r="AT218" s="186" t="s">
        <v>121</v>
      </c>
      <c r="AU218" s="186" t="s">
        <v>82</v>
      </c>
      <c r="AY218" s="19" t="s">
        <v>119</v>
      </c>
      <c r="BE218" s="187">
        <f>IF(N218="základní",J218,0)</f>
        <v>0</v>
      </c>
      <c r="BF218" s="187">
        <f>IF(N218="snížená",J218,0)</f>
        <v>0</v>
      </c>
      <c r="BG218" s="187">
        <f>IF(N218="zákl. přenesená",J218,0)</f>
        <v>0</v>
      </c>
      <c r="BH218" s="187">
        <f>IF(N218="sníž. přenesená",J218,0)</f>
        <v>0</v>
      </c>
      <c r="BI218" s="187">
        <f>IF(N218="nulová",J218,0)</f>
        <v>0</v>
      </c>
      <c r="BJ218" s="19" t="s">
        <v>80</v>
      </c>
      <c r="BK218" s="187">
        <f>ROUND(I218*H218,2)</f>
        <v>0</v>
      </c>
      <c r="BL218" s="19" t="s">
        <v>126</v>
      </c>
      <c r="BM218" s="186" t="s">
        <v>252</v>
      </c>
    </row>
    <row r="219" spans="1:65" s="2" customFormat="1" ht="76.8">
      <c r="A219" s="36"/>
      <c r="B219" s="37"/>
      <c r="C219" s="38"/>
      <c r="D219" s="188" t="s">
        <v>128</v>
      </c>
      <c r="E219" s="38"/>
      <c r="F219" s="189" t="s">
        <v>243</v>
      </c>
      <c r="G219" s="38"/>
      <c r="H219" s="38"/>
      <c r="I219" s="190"/>
      <c r="J219" s="38"/>
      <c r="K219" s="38"/>
      <c r="L219" s="41"/>
      <c r="M219" s="191"/>
      <c r="N219" s="192"/>
      <c r="O219" s="66"/>
      <c r="P219" s="66"/>
      <c r="Q219" s="66"/>
      <c r="R219" s="66"/>
      <c r="S219" s="66"/>
      <c r="T219" s="67"/>
      <c r="U219" s="36"/>
      <c r="V219" s="36"/>
      <c r="W219" s="36"/>
      <c r="X219" s="36"/>
      <c r="Y219" s="36"/>
      <c r="Z219" s="36"/>
      <c r="AA219" s="36"/>
      <c r="AB219" s="36"/>
      <c r="AC219" s="36"/>
      <c r="AD219" s="36"/>
      <c r="AE219" s="36"/>
      <c r="AT219" s="19" t="s">
        <v>128</v>
      </c>
      <c r="AU219" s="19" t="s">
        <v>82</v>
      </c>
    </row>
    <row r="220" spans="1:65" s="13" customFormat="1" ht="10.199999999999999">
      <c r="B220" s="193"/>
      <c r="C220" s="194"/>
      <c r="D220" s="188" t="s">
        <v>130</v>
      </c>
      <c r="E220" s="195" t="s">
        <v>19</v>
      </c>
      <c r="F220" s="196" t="s">
        <v>131</v>
      </c>
      <c r="G220" s="194"/>
      <c r="H220" s="195" t="s">
        <v>19</v>
      </c>
      <c r="I220" s="197"/>
      <c r="J220" s="194"/>
      <c r="K220" s="194"/>
      <c r="L220" s="198"/>
      <c r="M220" s="199"/>
      <c r="N220" s="200"/>
      <c r="O220" s="200"/>
      <c r="P220" s="200"/>
      <c r="Q220" s="200"/>
      <c r="R220" s="200"/>
      <c r="S220" s="200"/>
      <c r="T220" s="201"/>
      <c r="AT220" s="202" t="s">
        <v>130</v>
      </c>
      <c r="AU220" s="202" t="s">
        <v>82</v>
      </c>
      <c r="AV220" s="13" t="s">
        <v>80</v>
      </c>
      <c r="AW220" s="13" t="s">
        <v>33</v>
      </c>
      <c r="AX220" s="13" t="s">
        <v>72</v>
      </c>
      <c r="AY220" s="202" t="s">
        <v>119</v>
      </c>
    </row>
    <row r="221" spans="1:65" s="13" customFormat="1" ht="10.199999999999999">
      <c r="B221" s="193"/>
      <c r="C221" s="194"/>
      <c r="D221" s="188" t="s">
        <v>130</v>
      </c>
      <c r="E221" s="195" t="s">
        <v>19</v>
      </c>
      <c r="F221" s="196" t="s">
        <v>204</v>
      </c>
      <c r="G221" s="194"/>
      <c r="H221" s="195" t="s">
        <v>19</v>
      </c>
      <c r="I221" s="197"/>
      <c r="J221" s="194"/>
      <c r="K221" s="194"/>
      <c r="L221" s="198"/>
      <c r="M221" s="199"/>
      <c r="N221" s="200"/>
      <c r="O221" s="200"/>
      <c r="P221" s="200"/>
      <c r="Q221" s="200"/>
      <c r="R221" s="200"/>
      <c r="S221" s="200"/>
      <c r="T221" s="201"/>
      <c r="AT221" s="202" t="s">
        <v>130</v>
      </c>
      <c r="AU221" s="202" t="s">
        <v>82</v>
      </c>
      <c r="AV221" s="13" t="s">
        <v>80</v>
      </c>
      <c r="AW221" s="13" t="s">
        <v>33</v>
      </c>
      <c r="AX221" s="13" t="s">
        <v>72</v>
      </c>
      <c r="AY221" s="202" t="s">
        <v>119</v>
      </c>
    </row>
    <row r="222" spans="1:65" s="14" customFormat="1" ht="10.199999999999999">
      <c r="B222" s="203"/>
      <c r="C222" s="204"/>
      <c r="D222" s="188" t="s">
        <v>130</v>
      </c>
      <c r="E222" s="205" t="s">
        <v>19</v>
      </c>
      <c r="F222" s="206" t="s">
        <v>244</v>
      </c>
      <c r="G222" s="204"/>
      <c r="H222" s="207">
        <v>1.2</v>
      </c>
      <c r="I222" s="208"/>
      <c r="J222" s="204"/>
      <c r="K222" s="204"/>
      <c r="L222" s="209"/>
      <c r="M222" s="210"/>
      <c r="N222" s="211"/>
      <c r="O222" s="211"/>
      <c r="P222" s="211"/>
      <c r="Q222" s="211"/>
      <c r="R222" s="211"/>
      <c r="S222" s="211"/>
      <c r="T222" s="212"/>
      <c r="AT222" s="213" t="s">
        <v>130</v>
      </c>
      <c r="AU222" s="213" t="s">
        <v>82</v>
      </c>
      <c r="AV222" s="14" t="s">
        <v>82</v>
      </c>
      <c r="AW222" s="14" t="s">
        <v>33</v>
      </c>
      <c r="AX222" s="14" t="s">
        <v>72</v>
      </c>
      <c r="AY222" s="213" t="s">
        <v>119</v>
      </c>
    </row>
    <row r="223" spans="1:65" s="15" customFormat="1" ht="10.199999999999999">
      <c r="B223" s="214"/>
      <c r="C223" s="215"/>
      <c r="D223" s="188" t="s">
        <v>130</v>
      </c>
      <c r="E223" s="216" t="s">
        <v>19</v>
      </c>
      <c r="F223" s="217" t="s">
        <v>133</v>
      </c>
      <c r="G223" s="215"/>
      <c r="H223" s="218">
        <v>1.2</v>
      </c>
      <c r="I223" s="219"/>
      <c r="J223" s="215"/>
      <c r="K223" s="215"/>
      <c r="L223" s="220"/>
      <c r="M223" s="221"/>
      <c r="N223" s="222"/>
      <c r="O223" s="222"/>
      <c r="P223" s="222"/>
      <c r="Q223" s="222"/>
      <c r="R223" s="222"/>
      <c r="S223" s="222"/>
      <c r="T223" s="223"/>
      <c r="AT223" s="224" t="s">
        <v>130</v>
      </c>
      <c r="AU223" s="224" t="s">
        <v>82</v>
      </c>
      <c r="AV223" s="15" t="s">
        <v>126</v>
      </c>
      <c r="AW223" s="15" t="s">
        <v>33</v>
      </c>
      <c r="AX223" s="15" t="s">
        <v>80</v>
      </c>
      <c r="AY223" s="224" t="s">
        <v>119</v>
      </c>
    </row>
    <row r="224" spans="1:65" s="12" customFormat="1" ht="22.8" customHeight="1">
      <c r="B224" s="159"/>
      <c r="C224" s="160"/>
      <c r="D224" s="161" t="s">
        <v>71</v>
      </c>
      <c r="E224" s="173" t="s">
        <v>126</v>
      </c>
      <c r="F224" s="173" t="s">
        <v>253</v>
      </c>
      <c r="G224" s="160"/>
      <c r="H224" s="160"/>
      <c r="I224" s="163"/>
      <c r="J224" s="174">
        <f>BK224</f>
        <v>0</v>
      </c>
      <c r="K224" s="160"/>
      <c r="L224" s="165"/>
      <c r="M224" s="166"/>
      <c r="N224" s="167"/>
      <c r="O224" s="167"/>
      <c r="P224" s="168">
        <f>SUM(P225:P230)</f>
        <v>0</v>
      </c>
      <c r="Q224" s="167"/>
      <c r="R224" s="168">
        <f>SUM(R225:R230)</f>
        <v>0</v>
      </c>
      <c r="S224" s="167"/>
      <c r="T224" s="169">
        <f>SUM(T225:T230)</f>
        <v>0</v>
      </c>
      <c r="AR224" s="170" t="s">
        <v>80</v>
      </c>
      <c r="AT224" s="171" t="s">
        <v>71</v>
      </c>
      <c r="AU224" s="171" t="s">
        <v>80</v>
      </c>
      <c r="AY224" s="170" t="s">
        <v>119</v>
      </c>
      <c r="BK224" s="172">
        <f>SUM(BK225:BK230)</f>
        <v>0</v>
      </c>
    </row>
    <row r="225" spans="1:65" s="2" customFormat="1" ht="24.15" customHeight="1">
      <c r="A225" s="36"/>
      <c r="B225" s="37"/>
      <c r="C225" s="175" t="s">
        <v>7</v>
      </c>
      <c r="D225" s="175" t="s">
        <v>121</v>
      </c>
      <c r="E225" s="176" t="s">
        <v>254</v>
      </c>
      <c r="F225" s="177" t="s">
        <v>255</v>
      </c>
      <c r="G225" s="178" t="s">
        <v>124</v>
      </c>
      <c r="H225" s="179">
        <v>17.981999999999999</v>
      </c>
      <c r="I225" s="180"/>
      <c r="J225" s="181">
        <f>ROUND(I225*H225,2)</f>
        <v>0</v>
      </c>
      <c r="K225" s="177" t="s">
        <v>125</v>
      </c>
      <c r="L225" s="41"/>
      <c r="M225" s="182" t="s">
        <v>19</v>
      </c>
      <c r="N225" s="183" t="s">
        <v>43</v>
      </c>
      <c r="O225" s="66"/>
      <c r="P225" s="184">
        <f>O225*H225</f>
        <v>0</v>
      </c>
      <c r="Q225" s="184">
        <v>0</v>
      </c>
      <c r="R225" s="184">
        <f>Q225*H225</f>
        <v>0</v>
      </c>
      <c r="S225" s="184">
        <v>0</v>
      </c>
      <c r="T225" s="185">
        <f>S225*H225</f>
        <v>0</v>
      </c>
      <c r="U225" s="36"/>
      <c r="V225" s="36"/>
      <c r="W225" s="36"/>
      <c r="X225" s="36"/>
      <c r="Y225" s="36"/>
      <c r="Z225" s="36"/>
      <c r="AA225" s="36"/>
      <c r="AB225" s="36"/>
      <c r="AC225" s="36"/>
      <c r="AD225" s="36"/>
      <c r="AE225" s="36"/>
      <c r="AR225" s="186" t="s">
        <v>126</v>
      </c>
      <c r="AT225" s="186" t="s">
        <v>121</v>
      </c>
      <c r="AU225" s="186" t="s">
        <v>82</v>
      </c>
      <c r="AY225" s="19" t="s">
        <v>119</v>
      </c>
      <c r="BE225" s="187">
        <f>IF(N225="základní",J225,0)</f>
        <v>0</v>
      </c>
      <c r="BF225" s="187">
        <f>IF(N225="snížená",J225,0)</f>
        <v>0</v>
      </c>
      <c r="BG225" s="187">
        <f>IF(N225="zákl. přenesená",J225,0)</f>
        <v>0</v>
      </c>
      <c r="BH225" s="187">
        <f>IF(N225="sníž. přenesená",J225,0)</f>
        <v>0</v>
      </c>
      <c r="BI225" s="187">
        <f>IF(N225="nulová",J225,0)</f>
        <v>0</v>
      </c>
      <c r="BJ225" s="19" t="s">
        <v>80</v>
      </c>
      <c r="BK225" s="187">
        <f>ROUND(I225*H225,2)</f>
        <v>0</v>
      </c>
      <c r="BL225" s="19" t="s">
        <v>126</v>
      </c>
      <c r="BM225" s="186" t="s">
        <v>256</v>
      </c>
    </row>
    <row r="226" spans="1:65" s="2" customFormat="1" ht="153.6">
      <c r="A226" s="36"/>
      <c r="B226" s="37"/>
      <c r="C226" s="38"/>
      <c r="D226" s="188" t="s">
        <v>128</v>
      </c>
      <c r="E226" s="38"/>
      <c r="F226" s="189" t="s">
        <v>257</v>
      </c>
      <c r="G226" s="38"/>
      <c r="H226" s="38"/>
      <c r="I226" s="190"/>
      <c r="J226" s="38"/>
      <c r="K226" s="38"/>
      <c r="L226" s="41"/>
      <c r="M226" s="191"/>
      <c r="N226" s="192"/>
      <c r="O226" s="66"/>
      <c r="P226" s="66"/>
      <c r="Q226" s="66"/>
      <c r="R226" s="66"/>
      <c r="S226" s="66"/>
      <c r="T226" s="67"/>
      <c r="U226" s="36"/>
      <c r="V226" s="36"/>
      <c r="W226" s="36"/>
      <c r="X226" s="36"/>
      <c r="Y226" s="36"/>
      <c r="Z226" s="36"/>
      <c r="AA226" s="36"/>
      <c r="AB226" s="36"/>
      <c r="AC226" s="36"/>
      <c r="AD226" s="36"/>
      <c r="AE226" s="36"/>
      <c r="AT226" s="19" t="s">
        <v>128</v>
      </c>
      <c r="AU226" s="19" t="s">
        <v>82</v>
      </c>
    </row>
    <row r="227" spans="1:65" s="13" customFormat="1" ht="10.199999999999999">
      <c r="B227" s="193"/>
      <c r="C227" s="194"/>
      <c r="D227" s="188" t="s">
        <v>130</v>
      </c>
      <c r="E227" s="195" t="s">
        <v>19</v>
      </c>
      <c r="F227" s="196" t="s">
        <v>131</v>
      </c>
      <c r="G227" s="194"/>
      <c r="H227" s="195" t="s">
        <v>19</v>
      </c>
      <c r="I227" s="197"/>
      <c r="J227" s="194"/>
      <c r="K227" s="194"/>
      <c r="L227" s="198"/>
      <c r="M227" s="199"/>
      <c r="N227" s="200"/>
      <c r="O227" s="200"/>
      <c r="P227" s="200"/>
      <c r="Q227" s="200"/>
      <c r="R227" s="200"/>
      <c r="S227" s="200"/>
      <c r="T227" s="201"/>
      <c r="AT227" s="202" t="s">
        <v>130</v>
      </c>
      <c r="AU227" s="202" t="s">
        <v>82</v>
      </c>
      <c r="AV227" s="13" t="s">
        <v>80</v>
      </c>
      <c r="AW227" s="13" t="s">
        <v>33</v>
      </c>
      <c r="AX227" s="13" t="s">
        <v>72</v>
      </c>
      <c r="AY227" s="202" t="s">
        <v>119</v>
      </c>
    </row>
    <row r="228" spans="1:65" s="13" customFormat="1" ht="10.199999999999999">
      <c r="B228" s="193"/>
      <c r="C228" s="194"/>
      <c r="D228" s="188" t="s">
        <v>130</v>
      </c>
      <c r="E228" s="195" t="s">
        <v>19</v>
      </c>
      <c r="F228" s="196" t="s">
        <v>196</v>
      </c>
      <c r="G228" s="194"/>
      <c r="H228" s="195" t="s">
        <v>19</v>
      </c>
      <c r="I228" s="197"/>
      <c r="J228" s="194"/>
      <c r="K228" s="194"/>
      <c r="L228" s="198"/>
      <c r="M228" s="199"/>
      <c r="N228" s="200"/>
      <c r="O228" s="200"/>
      <c r="P228" s="200"/>
      <c r="Q228" s="200"/>
      <c r="R228" s="200"/>
      <c r="S228" s="200"/>
      <c r="T228" s="201"/>
      <c r="AT228" s="202" t="s">
        <v>130</v>
      </c>
      <c r="AU228" s="202" t="s">
        <v>82</v>
      </c>
      <c r="AV228" s="13" t="s">
        <v>80</v>
      </c>
      <c r="AW228" s="13" t="s">
        <v>33</v>
      </c>
      <c r="AX228" s="13" t="s">
        <v>72</v>
      </c>
      <c r="AY228" s="202" t="s">
        <v>119</v>
      </c>
    </row>
    <row r="229" spans="1:65" s="14" customFormat="1" ht="10.199999999999999">
      <c r="B229" s="203"/>
      <c r="C229" s="204"/>
      <c r="D229" s="188" t="s">
        <v>130</v>
      </c>
      <c r="E229" s="205" t="s">
        <v>19</v>
      </c>
      <c r="F229" s="206" t="s">
        <v>258</v>
      </c>
      <c r="G229" s="204"/>
      <c r="H229" s="207">
        <v>17.981999999999999</v>
      </c>
      <c r="I229" s="208"/>
      <c r="J229" s="204"/>
      <c r="K229" s="204"/>
      <c r="L229" s="209"/>
      <c r="M229" s="210"/>
      <c r="N229" s="211"/>
      <c r="O229" s="211"/>
      <c r="P229" s="211"/>
      <c r="Q229" s="211"/>
      <c r="R229" s="211"/>
      <c r="S229" s="211"/>
      <c r="T229" s="212"/>
      <c r="AT229" s="213" t="s">
        <v>130</v>
      </c>
      <c r="AU229" s="213" t="s">
        <v>82</v>
      </c>
      <c r="AV229" s="14" t="s">
        <v>82</v>
      </c>
      <c r="AW229" s="14" t="s">
        <v>33</v>
      </c>
      <c r="AX229" s="14" t="s">
        <v>72</v>
      </c>
      <c r="AY229" s="213" t="s">
        <v>119</v>
      </c>
    </row>
    <row r="230" spans="1:65" s="15" customFormat="1" ht="10.199999999999999">
      <c r="B230" s="214"/>
      <c r="C230" s="215"/>
      <c r="D230" s="188" t="s">
        <v>130</v>
      </c>
      <c r="E230" s="216" t="s">
        <v>19</v>
      </c>
      <c r="F230" s="217" t="s">
        <v>133</v>
      </c>
      <c r="G230" s="215"/>
      <c r="H230" s="218">
        <v>17.981999999999999</v>
      </c>
      <c r="I230" s="219"/>
      <c r="J230" s="215"/>
      <c r="K230" s="215"/>
      <c r="L230" s="220"/>
      <c r="M230" s="221"/>
      <c r="N230" s="222"/>
      <c r="O230" s="222"/>
      <c r="P230" s="222"/>
      <c r="Q230" s="222"/>
      <c r="R230" s="222"/>
      <c r="S230" s="222"/>
      <c r="T230" s="223"/>
      <c r="AT230" s="224" t="s">
        <v>130</v>
      </c>
      <c r="AU230" s="224" t="s">
        <v>82</v>
      </c>
      <c r="AV230" s="15" t="s">
        <v>126</v>
      </c>
      <c r="AW230" s="15" t="s">
        <v>33</v>
      </c>
      <c r="AX230" s="15" t="s">
        <v>80</v>
      </c>
      <c r="AY230" s="224" t="s">
        <v>119</v>
      </c>
    </row>
    <row r="231" spans="1:65" s="12" customFormat="1" ht="22.8" customHeight="1">
      <c r="B231" s="159"/>
      <c r="C231" s="160"/>
      <c r="D231" s="161" t="s">
        <v>71</v>
      </c>
      <c r="E231" s="173" t="s">
        <v>149</v>
      </c>
      <c r="F231" s="173" t="s">
        <v>259</v>
      </c>
      <c r="G231" s="160"/>
      <c r="H231" s="160"/>
      <c r="I231" s="163"/>
      <c r="J231" s="174">
        <f>BK231</f>
        <v>0</v>
      </c>
      <c r="K231" s="160"/>
      <c r="L231" s="165"/>
      <c r="M231" s="166"/>
      <c r="N231" s="167"/>
      <c r="O231" s="167"/>
      <c r="P231" s="168">
        <f>SUM(P232:P331)</f>
        <v>0</v>
      </c>
      <c r="Q231" s="167"/>
      <c r="R231" s="168">
        <f>SUM(R232:R331)</f>
        <v>114.81942961</v>
      </c>
      <c r="S231" s="167"/>
      <c r="T231" s="169">
        <f>SUM(T232:T331)</f>
        <v>0</v>
      </c>
      <c r="AR231" s="170" t="s">
        <v>80</v>
      </c>
      <c r="AT231" s="171" t="s">
        <v>71</v>
      </c>
      <c r="AU231" s="171" t="s">
        <v>80</v>
      </c>
      <c r="AY231" s="170" t="s">
        <v>119</v>
      </c>
      <c r="BK231" s="172">
        <f>SUM(BK232:BK331)</f>
        <v>0</v>
      </c>
    </row>
    <row r="232" spans="1:65" s="2" customFormat="1" ht="14.4" customHeight="1">
      <c r="A232" s="36"/>
      <c r="B232" s="37"/>
      <c r="C232" s="175" t="s">
        <v>260</v>
      </c>
      <c r="D232" s="175" t="s">
        <v>121</v>
      </c>
      <c r="E232" s="176" t="s">
        <v>261</v>
      </c>
      <c r="F232" s="177" t="s">
        <v>262</v>
      </c>
      <c r="G232" s="178" t="s">
        <v>124</v>
      </c>
      <c r="H232" s="179">
        <v>473.10500000000002</v>
      </c>
      <c r="I232" s="180"/>
      <c r="J232" s="181">
        <f>ROUND(I232*H232,2)</f>
        <v>0</v>
      </c>
      <c r="K232" s="177" t="s">
        <v>125</v>
      </c>
      <c r="L232" s="41"/>
      <c r="M232" s="182" t="s">
        <v>19</v>
      </c>
      <c r="N232" s="183" t="s">
        <v>43</v>
      </c>
      <c r="O232" s="66"/>
      <c r="P232" s="184">
        <f>O232*H232</f>
        <v>0</v>
      </c>
      <c r="Q232" s="184">
        <v>0</v>
      </c>
      <c r="R232" s="184">
        <f>Q232*H232</f>
        <v>0</v>
      </c>
      <c r="S232" s="184">
        <v>0</v>
      </c>
      <c r="T232" s="185">
        <f>S232*H232</f>
        <v>0</v>
      </c>
      <c r="U232" s="36"/>
      <c r="V232" s="36"/>
      <c r="W232" s="36"/>
      <c r="X232" s="36"/>
      <c r="Y232" s="36"/>
      <c r="Z232" s="36"/>
      <c r="AA232" s="36"/>
      <c r="AB232" s="36"/>
      <c r="AC232" s="36"/>
      <c r="AD232" s="36"/>
      <c r="AE232" s="36"/>
      <c r="AR232" s="186" t="s">
        <v>126</v>
      </c>
      <c r="AT232" s="186" t="s">
        <v>121</v>
      </c>
      <c r="AU232" s="186" t="s">
        <v>82</v>
      </c>
      <c r="AY232" s="19" t="s">
        <v>119</v>
      </c>
      <c r="BE232" s="187">
        <f>IF(N232="základní",J232,0)</f>
        <v>0</v>
      </c>
      <c r="BF232" s="187">
        <f>IF(N232="snížená",J232,0)</f>
        <v>0</v>
      </c>
      <c r="BG232" s="187">
        <f>IF(N232="zákl. přenesená",J232,0)</f>
        <v>0</v>
      </c>
      <c r="BH232" s="187">
        <f>IF(N232="sníž. přenesená",J232,0)</f>
        <v>0</v>
      </c>
      <c r="BI232" s="187">
        <f>IF(N232="nulová",J232,0)</f>
        <v>0</v>
      </c>
      <c r="BJ232" s="19" t="s">
        <v>80</v>
      </c>
      <c r="BK232" s="187">
        <f>ROUND(I232*H232,2)</f>
        <v>0</v>
      </c>
      <c r="BL232" s="19" t="s">
        <v>126</v>
      </c>
      <c r="BM232" s="186" t="s">
        <v>263</v>
      </c>
    </row>
    <row r="233" spans="1:65" s="13" customFormat="1" ht="10.199999999999999">
      <c r="B233" s="193"/>
      <c r="C233" s="194"/>
      <c r="D233" s="188" t="s">
        <v>130</v>
      </c>
      <c r="E233" s="195" t="s">
        <v>19</v>
      </c>
      <c r="F233" s="196" t="s">
        <v>131</v>
      </c>
      <c r="G233" s="194"/>
      <c r="H233" s="195" t="s">
        <v>19</v>
      </c>
      <c r="I233" s="197"/>
      <c r="J233" s="194"/>
      <c r="K233" s="194"/>
      <c r="L233" s="198"/>
      <c r="M233" s="199"/>
      <c r="N233" s="200"/>
      <c r="O233" s="200"/>
      <c r="P233" s="200"/>
      <c r="Q233" s="200"/>
      <c r="R233" s="200"/>
      <c r="S233" s="200"/>
      <c r="T233" s="201"/>
      <c r="AT233" s="202" t="s">
        <v>130</v>
      </c>
      <c r="AU233" s="202" t="s">
        <v>82</v>
      </c>
      <c r="AV233" s="13" t="s">
        <v>80</v>
      </c>
      <c r="AW233" s="13" t="s">
        <v>33</v>
      </c>
      <c r="AX233" s="13" t="s">
        <v>72</v>
      </c>
      <c r="AY233" s="202" t="s">
        <v>119</v>
      </c>
    </row>
    <row r="234" spans="1:65" s="13" customFormat="1" ht="10.199999999999999">
      <c r="B234" s="193"/>
      <c r="C234" s="194"/>
      <c r="D234" s="188" t="s">
        <v>130</v>
      </c>
      <c r="E234" s="195" t="s">
        <v>19</v>
      </c>
      <c r="F234" s="196" t="s">
        <v>192</v>
      </c>
      <c r="G234" s="194"/>
      <c r="H234" s="195" t="s">
        <v>19</v>
      </c>
      <c r="I234" s="197"/>
      <c r="J234" s="194"/>
      <c r="K234" s="194"/>
      <c r="L234" s="198"/>
      <c r="M234" s="199"/>
      <c r="N234" s="200"/>
      <c r="O234" s="200"/>
      <c r="P234" s="200"/>
      <c r="Q234" s="200"/>
      <c r="R234" s="200"/>
      <c r="S234" s="200"/>
      <c r="T234" s="201"/>
      <c r="AT234" s="202" t="s">
        <v>130</v>
      </c>
      <c r="AU234" s="202" t="s">
        <v>82</v>
      </c>
      <c r="AV234" s="13" t="s">
        <v>80</v>
      </c>
      <c r="AW234" s="13" t="s">
        <v>33</v>
      </c>
      <c r="AX234" s="13" t="s">
        <v>72</v>
      </c>
      <c r="AY234" s="202" t="s">
        <v>119</v>
      </c>
    </row>
    <row r="235" spans="1:65" s="14" customFormat="1" ht="10.199999999999999">
      <c r="B235" s="203"/>
      <c r="C235" s="204"/>
      <c r="D235" s="188" t="s">
        <v>130</v>
      </c>
      <c r="E235" s="205" t="s">
        <v>19</v>
      </c>
      <c r="F235" s="206" t="s">
        <v>219</v>
      </c>
      <c r="G235" s="204"/>
      <c r="H235" s="207">
        <v>331.62700000000001</v>
      </c>
      <c r="I235" s="208"/>
      <c r="J235" s="204"/>
      <c r="K235" s="204"/>
      <c r="L235" s="209"/>
      <c r="M235" s="210"/>
      <c r="N235" s="211"/>
      <c r="O235" s="211"/>
      <c r="P235" s="211"/>
      <c r="Q235" s="211"/>
      <c r="R235" s="211"/>
      <c r="S235" s="211"/>
      <c r="T235" s="212"/>
      <c r="AT235" s="213" t="s">
        <v>130</v>
      </c>
      <c r="AU235" s="213" t="s">
        <v>82</v>
      </c>
      <c r="AV235" s="14" t="s">
        <v>82</v>
      </c>
      <c r="AW235" s="14" t="s">
        <v>33</v>
      </c>
      <c r="AX235" s="14" t="s">
        <v>72</v>
      </c>
      <c r="AY235" s="213" t="s">
        <v>119</v>
      </c>
    </row>
    <row r="236" spans="1:65" s="16" customFormat="1" ht="10.199999999999999">
      <c r="B236" s="225"/>
      <c r="C236" s="226"/>
      <c r="D236" s="188" t="s">
        <v>130</v>
      </c>
      <c r="E236" s="227" t="s">
        <v>19</v>
      </c>
      <c r="F236" s="228" t="s">
        <v>195</v>
      </c>
      <c r="G236" s="226"/>
      <c r="H236" s="229">
        <v>331.62700000000001</v>
      </c>
      <c r="I236" s="230"/>
      <c r="J236" s="226"/>
      <c r="K236" s="226"/>
      <c r="L236" s="231"/>
      <c r="M236" s="232"/>
      <c r="N236" s="233"/>
      <c r="O236" s="233"/>
      <c r="P236" s="233"/>
      <c r="Q236" s="233"/>
      <c r="R236" s="233"/>
      <c r="S236" s="233"/>
      <c r="T236" s="234"/>
      <c r="AT236" s="235" t="s">
        <v>130</v>
      </c>
      <c r="AU236" s="235" t="s">
        <v>82</v>
      </c>
      <c r="AV236" s="16" t="s">
        <v>139</v>
      </c>
      <c r="AW236" s="16" t="s">
        <v>33</v>
      </c>
      <c r="AX236" s="16" t="s">
        <v>72</v>
      </c>
      <c r="AY236" s="235" t="s">
        <v>119</v>
      </c>
    </row>
    <row r="237" spans="1:65" s="13" customFormat="1" ht="10.199999999999999">
      <c r="B237" s="193"/>
      <c r="C237" s="194"/>
      <c r="D237" s="188" t="s">
        <v>130</v>
      </c>
      <c r="E237" s="195" t="s">
        <v>19</v>
      </c>
      <c r="F237" s="196" t="s">
        <v>196</v>
      </c>
      <c r="G237" s="194"/>
      <c r="H237" s="195" t="s">
        <v>19</v>
      </c>
      <c r="I237" s="197"/>
      <c r="J237" s="194"/>
      <c r="K237" s="194"/>
      <c r="L237" s="198"/>
      <c r="M237" s="199"/>
      <c r="N237" s="200"/>
      <c r="O237" s="200"/>
      <c r="P237" s="200"/>
      <c r="Q237" s="200"/>
      <c r="R237" s="200"/>
      <c r="S237" s="200"/>
      <c r="T237" s="201"/>
      <c r="AT237" s="202" t="s">
        <v>130</v>
      </c>
      <c r="AU237" s="202" t="s">
        <v>82</v>
      </c>
      <c r="AV237" s="13" t="s">
        <v>80</v>
      </c>
      <c r="AW237" s="13" t="s">
        <v>33</v>
      </c>
      <c r="AX237" s="13" t="s">
        <v>72</v>
      </c>
      <c r="AY237" s="202" t="s">
        <v>119</v>
      </c>
    </row>
    <row r="238" spans="1:65" s="14" customFormat="1" ht="10.199999999999999">
      <c r="B238" s="203"/>
      <c r="C238" s="204"/>
      <c r="D238" s="188" t="s">
        <v>130</v>
      </c>
      <c r="E238" s="205" t="s">
        <v>19</v>
      </c>
      <c r="F238" s="206" t="s">
        <v>220</v>
      </c>
      <c r="G238" s="204"/>
      <c r="H238" s="207">
        <v>141.47800000000001</v>
      </c>
      <c r="I238" s="208"/>
      <c r="J238" s="204"/>
      <c r="K238" s="204"/>
      <c r="L238" s="209"/>
      <c r="M238" s="210"/>
      <c r="N238" s="211"/>
      <c r="O238" s="211"/>
      <c r="P238" s="211"/>
      <c r="Q238" s="211"/>
      <c r="R238" s="211"/>
      <c r="S238" s="211"/>
      <c r="T238" s="212"/>
      <c r="AT238" s="213" t="s">
        <v>130</v>
      </c>
      <c r="AU238" s="213" t="s">
        <v>82</v>
      </c>
      <c r="AV238" s="14" t="s">
        <v>82</v>
      </c>
      <c r="AW238" s="14" t="s">
        <v>33</v>
      </c>
      <c r="AX238" s="14" t="s">
        <v>72</v>
      </c>
      <c r="AY238" s="213" t="s">
        <v>119</v>
      </c>
    </row>
    <row r="239" spans="1:65" s="16" customFormat="1" ht="10.199999999999999">
      <c r="B239" s="225"/>
      <c r="C239" s="226"/>
      <c r="D239" s="188" t="s">
        <v>130</v>
      </c>
      <c r="E239" s="227" t="s">
        <v>19</v>
      </c>
      <c r="F239" s="228" t="s">
        <v>198</v>
      </c>
      <c r="G239" s="226"/>
      <c r="H239" s="229">
        <v>141.47800000000001</v>
      </c>
      <c r="I239" s="230"/>
      <c r="J239" s="226"/>
      <c r="K239" s="226"/>
      <c r="L239" s="231"/>
      <c r="M239" s="232"/>
      <c r="N239" s="233"/>
      <c r="O239" s="233"/>
      <c r="P239" s="233"/>
      <c r="Q239" s="233"/>
      <c r="R239" s="233"/>
      <c r="S239" s="233"/>
      <c r="T239" s="234"/>
      <c r="AT239" s="235" t="s">
        <v>130</v>
      </c>
      <c r="AU239" s="235" t="s">
        <v>82</v>
      </c>
      <c r="AV239" s="16" t="s">
        <v>139</v>
      </c>
      <c r="AW239" s="16" t="s">
        <v>33</v>
      </c>
      <c r="AX239" s="16" t="s">
        <v>72</v>
      </c>
      <c r="AY239" s="235" t="s">
        <v>119</v>
      </c>
    </row>
    <row r="240" spans="1:65" s="15" customFormat="1" ht="10.199999999999999">
      <c r="B240" s="214"/>
      <c r="C240" s="215"/>
      <c r="D240" s="188" t="s">
        <v>130</v>
      </c>
      <c r="E240" s="216" t="s">
        <v>19</v>
      </c>
      <c r="F240" s="217" t="s">
        <v>133</v>
      </c>
      <c r="G240" s="215"/>
      <c r="H240" s="218">
        <v>473.10500000000002</v>
      </c>
      <c r="I240" s="219"/>
      <c r="J240" s="215"/>
      <c r="K240" s="215"/>
      <c r="L240" s="220"/>
      <c r="M240" s="221"/>
      <c r="N240" s="222"/>
      <c r="O240" s="222"/>
      <c r="P240" s="222"/>
      <c r="Q240" s="222"/>
      <c r="R240" s="222"/>
      <c r="S240" s="222"/>
      <c r="T240" s="223"/>
      <c r="AT240" s="224" t="s">
        <v>130</v>
      </c>
      <c r="AU240" s="224" t="s">
        <v>82</v>
      </c>
      <c r="AV240" s="15" t="s">
        <v>126</v>
      </c>
      <c r="AW240" s="15" t="s">
        <v>33</v>
      </c>
      <c r="AX240" s="15" t="s">
        <v>80</v>
      </c>
      <c r="AY240" s="224" t="s">
        <v>119</v>
      </c>
    </row>
    <row r="241" spans="1:65" s="2" customFormat="1" ht="14.4" customHeight="1">
      <c r="A241" s="36"/>
      <c r="B241" s="37"/>
      <c r="C241" s="175" t="s">
        <v>264</v>
      </c>
      <c r="D241" s="175" t="s">
        <v>121</v>
      </c>
      <c r="E241" s="176" t="s">
        <v>265</v>
      </c>
      <c r="F241" s="177" t="s">
        <v>266</v>
      </c>
      <c r="G241" s="178" t="s">
        <v>124</v>
      </c>
      <c r="H241" s="179">
        <v>15.398</v>
      </c>
      <c r="I241" s="180"/>
      <c r="J241" s="181">
        <f>ROUND(I241*H241,2)</f>
        <v>0</v>
      </c>
      <c r="K241" s="177" t="s">
        <v>125</v>
      </c>
      <c r="L241" s="41"/>
      <c r="M241" s="182" t="s">
        <v>19</v>
      </c>
      <c r="N241" s="183" t="s">
        <v>43</v>
      </c>
      <c r="O241" s="66"/>
      <c r="P241" s="184">
        <f>O241*H241</f>
        <v>0</v>
      </c>
      <c r="Q241" s="184">
        <v>0</v>
      </c>
      <c r="R241" s="184">
        <f>Q241*H241</f>
        <v>0</v>
      </c>
      <c r="S241" s="184">
        <v>0</v>
      </c>
      <c r="T241" s="185">
        <f>S241*H241</f>
        <v>0</v>
      </c>
      <c r="U241" s="36"/>
      <c r="V241" s="36"/>
      <c r="W241" s="36"/>
      <c r="X241" s="36"/>
      <c r="Y241" s="36"/>
      <c r="Z241" s="36"/>
      <c r="AA241" s="36"/>
      <c r="AB241" s="36"/>
      <c r="AC241" s="36"/>
      <c r="AD241" s="36"/>
      <c r="AE241" s="36"/>
      <c r="AR241" s="186" t="s">
        <v>126</v>
      </c>
      <c r="AT241" s="186" t="s">
        <v>121</v>
      </c>
      <c r="AU241" s="186" t="s">
        <v>82</v>
      </c>
      <c r="AY241" s="19" t="s">
        <v>119</v>
      </c>
      <c r="BE241" s="187">
        <f>IF(N241="základní",J241,0)</f>
        <v>0</v>
      </c>
      <c r="BF241" s="187">
        <f>IF(N241="snížená",J241,0)</f>
        <v>0</v>
      </c>
      <c r="BG241" s="187">
        <f>IF(N241="zákl. přenesená",J241,0)</f>
        <v>0</v>
      </c>
      <c r="BH241" s="187">
        <f>IF(N241="sníž. přenesená",J241,0)</f>
        <v>0</v>
      </c>
      <c r="BI241" s="187">
        <f>IF(N241="nulová",J241,0)</f>
        <v>0</v>
      </c>
      <c r="BJ241" s="19" t="s">
        <v>80</v>
      </c>
      <c r="BK241" s="187">
        <f>ROUND(I241*H241,2)</f>
        <v>0</v>
      </c>
      <c r="BL241" s="19" t="s">
        <v>126</v>
      </c>
      <c r="BM241" s="186" t="s">
        <v>267</v>
      </c>
    </row>
    <row r="242" spans="1:65" s="13" customFormat="1" ht="10.199999999999999">
      <c r="B242" s="193"/>
      <c r="C242" s="194"/>
      <c r="D242" s="188" t="s">
        <v>130</v>
      </c>
      <c r="E242" s="195" t="s">
        <v>19</v>
      </c>
      <c r="F242" s="196" t="s">
        <v>131</v>
      </c>
      <c r="G242" s="194"/>
      <c r="H242" s="195" t="s">
        <v>19</v>
      </c>
      <c r="I242" s="197"/>
      <c r="J242" s="194"/>
      <c r="K242" s="194"/>
      <c r="L242" s="198"/>
      <c r="M242" s="199"/>
      <c r="N242" s="200"/>
      <c r="O242" s="200"/>
      <c r="P242" s="200"/>
      <c r="Q242" s="200"/>
      <c r="R242" s="200"/>
      <c r="S242" s="200"/>
      <c r="T242" s="201"/>
      <c r="AT242" s="202" t="s">
        <v>130</v>
      </c>
      <c r="AU242" s="202" t="s">
        <v>82</v>
      </c>
      <c r="AV242" s="13" t="s">
        <v>80</v>
      </c>
      <c r="AW242" s="13" t="s">
        <v>33</v>
      </c>
      <c r="AX242" s="13" t="s">
        <v>72</v>
      </c>
      <c r="AY242" s="202" t="s">
        <v>119</v>
      </c>
    </row>
    <row r="243" spans="1:65" s="13" customFormat="1" ht="10.199999999999999">
      <c r="B243" s="193"/>
      <c r="C243" s="194"/>
      <c r="D243" s="188" t="s">
        <v>130</v>
      </c>
      <c r="E243" s="195" t="s">
        <v>19</v>
      </c>
      <c r="F243" s="196" t="s">
        <v>170</v>
      </c>
      <c r="G243" s="194"/>
      <c r="H243" s="195" t="s">
        <v>19</v>
      </c>
      <c r="I243" s="197"/>
      <c r="J243" s="194"/>
      <c r="K243" s="194"/>
      <c r="L243" s="198"/>
      <c r="M243" s="199"/>
      <c r="N243" s="200"/>
      <c r="O243" s="200"/>
      <c r="P243" s="200"/>
      <c r="Q243" s="200"/>
      <c r="R243" s="200"/>
      <c r="S243" s="200"/>
      <c r="T243" s="201"/>
      <c r="AT243" s="202" t="s">
        <v>130</v>
      </c>
      <c r="AU243" s="202" t="s">
        <v>82</v>
      </c>
      <c r="AV243" s="13" t="s">
        <v>80</v>
      </c>
      <c r="AW243" s="13" t="s">
        <v>33</v>
      </c>
      <c r="AX243" s="13" t="s">
        <v>72</v>
      </c>
      <c r="AY243" s="202" t="s">
        <v>119</v>
      </c>
    </row>
    <row r="244" spans="1:65" s="14" customFormat="1" ht="10.199999999999999">
      <c r="B244" s="203"/>
      <c r="C244" s="204"/>
      <c r="D244" s="188" t="s">
        <v>130</v>
      </c>
      <c r="E244" s="205" t="s">
        <v>19</v>
      </c>
      <c r="F244" s="206" t="s">
        <v>221</v>
      </c>
      <c r="G244" s="204"/>
      <c r="H244" s="207">
        <v>15.398</v>
      </c>
      <c r="I244" s="208"/>
      <c r="J244" s="204"/>
      <c r="K244" s="204"/>
      <c r="L244" s="209"/>
      <c r="M244" s="210"/>
      <c r="N244" s="211"/>
      <c r="O244" s="211"/>
      <c r="P244" s="211"/>
      <c r="Q244" s="211"/>
      <c r="R244" s="211"/>
      <c r="S244" s="211"/>
      <c r="T244" s="212"/>
      <c r="AT244" s="213" t="s">
        <v>130</v>
      </c>
      <c r="AU244" s="213" t="s">
        <v>82</v>
      </c>
      <c r="AV244" s="14" t="s">
        <v>82</v>
      </c>
      <c r="AW244" s="14" t="s">
        <v>33</v>
      </c>
      <c r="AX244" s="14" t="s">
        <v>72</v>
      </c>
      <c r="AY244" s="213" t="s">
        <v>119</v>
      </c>
    </row>
    <row r="245" spans="1:65" s="16" customFormat="1" ht="10.199999999999999">
      <c r="B245" s="225"/>
      <c r="C245" s="226"/>
      <c r="D245" s="188" t="s">
        <v>130</v>
      </c>
      <c r="E245" s="227" t="s">
        <v>19</v>
      </c>
      <c r="F245" s="228" t="s">
        <v>172</v>
      </c>
      <c r="G245" s="226"/>
      <c r="H245" s="229">
        <v>15.398</v>
      </c>
      <c r="I245" s="230"/>
      <c r="J245" s="226"/>
      <c r="K245" s="226"/>
      <c r="L245" s="231"/>
      <c r="M245" s="232"/>
      <c r="N245" s="233"/>
      <c r="O245" s="233"/>
      <c r="P245" s="233"/>
      <c r="Q245" s="233"/>
      <c r="R245" s="233"/>
      <c r="S245" s="233"/>
      <c r="T245" s="234"/>
      <c r="AT245" s="235" t="s">
        <v>130</v>
      </c>
      <c r="AU245" s="235" t="s">
        <v>82</v>
      </c>
      <c r="AV245" s="16" t="s">
        <v>139</v>
      </c>
      <c r="AW245" s="16" t="s">
        <v>33</v>
      </c>
      <c r="AX245" s="16" t="s">
        <v>72</v>
      </c>
      <c r="AY245" s="235" t="s">
        <v>119</v>
      </c>
    </row>
    <row r="246" spans="1:65" s="15" customFormat="1" ht="10.199999999999999">
      <c r="B246" s="214"/>
      <c r="C246" s="215"/>
      <c r="D246" s="188" t="s">
        <v>130</v>
      </c>
      <c r="E246" s="216" t="s">
        <v>19</v>
      </c>
      <c r="F246" s="217" t="s">
        <v>133</v>
      </c>
      <c r="G246" s="215"/>
      <c r="H246" s="218">
        <v>15.398</v>
      </c>
      <c r="I246" s="219"/>
      <c r="J246" s="215"/>
      <c r="K246" s="215"/>
      <c r="L246" s="220"/>
      <c r="M246" s="221"/>
      <c r="N246" s="222"/>
      <c r="O246" s="222"/>
      <c r="P246" s="222"/>
      <c r="Q246" s="222"/>
      <c r="R246" s="222"/>
      <c r="S246" s="222"/>
      <c r="T246" s="223"/>
      <c r="AT246" s="224" t="s">
        <v>130</v>
      </c>
      <c r="AU246" s="224" t="s">
        <v>82</v>
      </c>
      <c r="AV246" s="15" t="s">
        <v>126</v>
      </c>
      <c r="AW246" s="15" t="s">
        <v>33</v>
      </c>
      <c r="AX246" s="15" t="s">
        <v>80</v>
      </c>
      <c r="AY246" s="224" t="s">
        <v>119</v>
      </c>
    </row>
    <row r="247" spans="1:65" s="2" customFormat="1" ht="37.799999999999997" customHeight="1">
      <c r="A247" s="36"/>
      <c r="B247" s="37"/>
      <c r="C247" s="175" t="s">
        <v>268</v>
      </c>
      <c r="D247" s="175" t="s">
        <v>121</v>
      </c>
      <c r="E247" s="176" t="s">
        <v>269</v>
      </c>
      <c r="F247" s="177" t="s">
        <v>270</v>
      </c>
      <c r="G247" s="178" t="s">
        <v>124</v>
      </c>
      <c r="H247" s="179">
        <v>2.35</v>
      </c>
      <c r="I247" s="180"/>
      <c r="J247" s="181">
        <f>ROUND(I247*H247,2)</f>
        <v>0</v>
      </c>
      <c r="K247" s="177" t="s">
        <v>125</v>
      </c>
      <c r="L247" s="41"/>
      <c r="M247" s="182" t="s">
        <v>19</v>
      </c>
      <c r="N247" s="183" t="s">
        <v>43</v>
      </c>
      <c r="O247" s="66"/>
      <c r="P247" s="184">
        <f>O247*H247</f>
        <v>0</v>
      </c>
      <c r="Q247" s="184">
        <v>0.17726</v>
      </c>
      <c r="R247" s="184">
        <f>Q247*H247</f>
        <v>0.41656100000000001</v>
      </c>
      <c r="S247" s="184">
        <v>0</v>
      </c>
      <c r="T247" s="185">
        <f>S247*H247</f>
        <v>0</v>
      </c>
      <c r="U247" s="36"/>
      <c r="V247" s="36"/>
      <c r="W247" s="36"/>
      <c r="X247" s="36"/>
      <c r="Y247" s="36"/>
      <c r="Z247" s="36"/>
      <c r="AA247" s="36"/>
      <c r="AB247" s="36"/>
      <c r="AC247" s="36"/>
      <c r="AD247" s="36"/>
      <c r="AE247" s="36"/>
      <c r="AR247" s="186" t="s">
        <v>126</v>
      </c>
      <c r="AT247" s="186" t="s">
        <v>121</v>
      </c>
      <c r="AU247" s="186" t="s">
        <v>82</v>
      </c>
      <c r="AY247" s="19" t="s">
        <v>119</v>
      </c>
      <c r="BE247" s="187">
        <f>IF(N247="základní",J247,0)</f>
        <v>0</v>
      </c>
      <c r="BF247" s="187">
        <f>IF(N247="snížená",J247,0)</f>
        <v>0</v>
      </c>
      <c r="BG247" s="187">
        <f>IF(N247="zákl. přenesená",J247,0)</f>
        <v>0</v>
      </c>
      <c r="BH247" s="187">
        <f>IF(N247="sníž. přenesená",J247,0)</f>
        <v>0</v>
      </c>
      <c r="BI247" s="187">
        <f>IF(N247="nulová",J247,0)</f>
        <v>0</v>
      </c>
      <c r="BJ247" s="19" t="s">
        <v>80</v>
      </c>
      <c r="BK247" s="187">
        <f>ROUND(I247*H247,2)</f>
        <v>0</v>
      </c>
      <c r="BL247" s="19" t="s">
        <v>126</v>
      </c>
      <c r="BM247" s="186" t="s">
        <v>271</v>
      </c>
    </row>
    <row r="248" spans="1:65" s="2" customFormat="1" ht="67.2">
      <c r="A248" s="36"/>
      <c r="B248" s="37"/>
      <c r="C248" s="38"/>
      <c r="D248" s="188" t="s">
        <v>128</v>
      </c>
      <c r="E248" s="38"/>
      <c r="F248" s="189" t="s">
        <v>272</v>
      </c>
      <c r="G248" s="38"/>
      <c r="H248" s="38"/>
      <c r="I248" s="190"/>
      <c r="J248" s="38"/>
      <c r="K248" s="38"/>
      <c r="L248" s="41"/>
      <c r="M248" s="191"/>
      <c r="N248" s="192"/>
      <c r="O248" s="66"/>
      <c r="P248" s="66"/>
      <c r="Q248" s="66"/>
      <c r="R248" s="66"/>
      <c r="S248" s="66"/>
      <c r="T248" s="67"/>
      <c r="U248" s="36"/>
      <c r="V248" s="36"/>
      <c r="W248" s="36"/>
      <c r="X248" s="36"/>
      <c r="Y248" s="36"/>
      <c r="Z248" s="36"/>
      <c r="AA248" s="36"/>
      <c r="AB248" s="36"/>
      <c r="AC248" s="36"/>
      <c r="AD248" s="36"/>
      <c r="AE248" s="36"/>
      <c r="AT248" s="19" t="s">
        <v>128</v>
      </c>
      <c r="AU248" s="19" t="s">
        <v>82</v>
      </c>
    </row>
    <row r="249" spans="1:65" s="13" customFormat="1" ht="10.199999999999999">
      <c r="B249" s="193"/>
      <c r="C249" s="194"/>
      <c r="D249" s="188" t="s">
        <v>130</v>
      </c>
      <c r="E249" s="195" t="s">
        <v>19</v>
      </c>
      <c r="F249" s="196" t="s">
        <v>131</v>
      </c>
      <c r="G249" s="194"/>
      <c r="H249" s="195" t="s">
        <v>19</v>
      </c>
      <c r="I249" s="197"/>
      <c r="J249" s="194"/>
      <c r="K249" s="194"/>
      <c r="L249" s="198"/>
      <c r="M249" s="199"/>
      <c r="N249" s="200"/>
      <c r="O249" s="200"/>
      <c r="P249" s="200"/>
      <c r="Q249" s="200"/>
      <c r="R249" s="200"/>
      <c r="S249" s="200"/>
      <c r="T249" s="201"/>
      <c r="AT249" s="202" t="s">
        <v>130</v>
      </c>
      <c r="AU249" s="202" t="s">
        <v>82</v>
      </c>
      <c r="AV249" s="13" t="s">
        <v>80</v>
      </c>
      <c r="AW249" s="13" t="s">
        <v>33</v>
      </c>
      <c r="AX249" s="13" t="s">
        <v>72</v>
      </c>
      <c r="AY249" s="202" t="s">
        <v>119</v>
      </c>
    </row>
    <row r="250" spans="1:65" s="13" customFormat="1" ht="10.199999999999999">
      <c r="B250" s="193"/>
      <c r="C250" s="194"/>
      <c r="D250" s="188" t="s">
        <v>130</v>
      </c>
      <c r="E250" s="195" t="s">
        <v>19</v>
      </c>
      <c r="F250" s="196" t="s">
        <v>273</v>
      </c>
      <c r="G250" s="194"/>
      <c r="H250" s="195" t="s">
        <v>19</v>
      </c>
      <c r="I250" s="197"/>
      <c r="J250" s="194"/>
      <c r="K250" s="194"/>
      <c r="L250" s="198"/>
      <c r="M250" s="199"/>
      <c r="N250" s="200"/>
      <c r="O250" s="200"/>
      <c r="P250" s="200"/>
      <c r="Q250" s="200"/>
      <c r="R250" s="200"/>
      <c r="S250" s="200"/>
      <c r="T250" s="201"/>
      <c r="AT250" s="202" t="s">
        <v>130</v>
      </c>
      <c r="AU250" s="202" t="s">
        <v>82</v>
      </c>
      <c r="AV250" s="13" t="s">
        <v>80</v>
      </c>
      <c r="AW250" s="13" t="s">
        <v>33</v>
      </c>
      <c r="AX250" s="13" t="s">
        <v>72</v>
      </c>
      <c r="AY250" s="202" t="s">
        <v>119</v>
      </c>
    </row>
    <row r="251" spans="1:65" s="14" customFormat="1" ht="10.199999999999999">
      <c r="B251" s="203"/>
      <c r="C251" s="204"/>
      <c r="D251" s="188" t="s">
        <v>130</v>
      </c>
      <c r="E251" s="205" t="s">
        <v>19</v>
      </c>
      <c r="F251" s="206" t="s">
        <v>274</v>
      </c>
      <c r="G251" s="204"/>
      <c r="H251" s="207">
        <v>2.35</v>
      </c>
      <c r="I251" s="208"/>
      <c r="J251" s="204"/>
      <c r="K251" s="204"/>
      <c r="L251" s="209"/>
      <c r="M251" s="210"/>
      <c r="N251" s="211"/>
      <c r="O251" s="211"/>
      <c r="P251" s="211"/>
      <c r="Q251" s="211"/>
      <c r="R251" s="211"/>
      <c r="S251" s="211"/>
      <c r="T251" s="212"/>
      <c r="AT251" s="213" t="s">
        <v>130</v>
      </c>
      <c r="AU251" s="213" t="s">
        <v>82</v>
      </c>
      <c r="AV251" s="14" t="s">
        <v>82</v>
      </c>
      <c r="AW251" s="14" t="s">
        <v>33</v>
      </c>
      <c r="AX251" s="14" t="s">
        <v>72</v>
      </c>
      <c r="AY251" s="213" t="s">
        <v>119</v>
      </c>
    </row>
    <row r="252" spans="1:65" s="16" customFormat="1" ht="10.199999999999999">
      <c r="B252" s="225"/>
      <c r="C252" s="226"/>
      <c r="D252" s="188" t="s">
        <v>130</v>
      </c>
      <c r="E252" s="227" t="s">
        <v>19</v>
      </c>
      <c r="F252" s="228" t="s">
        <v>275</v>
      </c>
      <c r="G252" s="226"/>
      <c r="H252" s="229">
        <v>2.35</v>
      </c>
      <c r="I252" s="230"/>
      <c r="J252" s="226"/>
      <c r="K252" s="226"/>
      <c r="L252" s="231"/>
      <c r="M252" s="232"/>
      <c r="N252" s="233"/>
      <c r="O252" s="233"/>
      <c r="P252" s="233"/>
      <c r="Q252" s="233"/>
      <c r="R252" s="233"/>
      <c r="S252" s="233"/>
      <c r="T252" s="234"/>
      <c r="AT252" s="235" t="s">
        <v>130</v>
      </c>
      <c r="AU252" s="235" t="s">
        <v>82</v>
      </c>
      <c r="AV252" s="16" t="s">
        <v>139</v>
      </c>
      <c r="AW252" s="16" t="s">
        <v>33</v>
      </c>
      <c r="AX252" s="16" t="s">
        <v>72</v>
      </c>
      <c r="AY252" s="235" t="s">
        <v>119</v>
      </c>
    </row>
    <row r="253" spans="1:65" s="15" customFormat="1" ht="10.199999999999999">
      <c r="B253" s="214"/>
      <c r="C253" s="215"/>
      <c r="D253" s="188" t="s">
        <v>130</v>
      </c>
      <c r="E253" s="216" t="s">
        <v>19</v>
      </c>
      <c r="F253" s="217" t="s">
        <v>133</v>
      </c>
      <c r="G253" s="215"/>
      <c r="H253" s="218">
        <v>2.35</v>
      </c>
      <c r="I253" s="219"/>
      <c r="J253" s="215"/>
      <c r="K253" s="215"/>
      <c r="L253" s="220"/>
      <c r="M253" s="221"/>
      <c r="N253" s="222"/>
      <c r="O253" s="222"/>
      <c r="P253" s="222"/>
      <c r="Q253" s="222"/>
      <c r="R253" s="222"/>
      <c r="S253" s="222"/>
      <c r="T253" s="223"/>
      <c r="AT253" s="224" t="s">
        <v>130</v>
      </c>
      <c r="AU253" s="224" t="s">
        <v>82</v>
      </c>
      <c r="AV253" s="15" t="s">
        <v>126</v>
      </c>
      <c r="AW253" s="15" t="s">
        <v>33</v>
      </c>
      <c r="AX253" s="15" t="s">
        <v>80</v>
      </c>
      <c r="AY253" s="224" t="s">
        <v>119</v>
      </c>
    </row>
    <row r="254" spans="1:65" s="2" customFormat="1" ht="24.15" customHeight="1">
      <c r="A254" s="36"/>
      <c r="B254" s="37"/>
      <c r="C254" s="175" t="s">
        <v>276</v>
      </c>
      <c r="D254" s="175" t="s">
        <v>121</v>
      </c>
      <c r="E254" s="176" t="s">
        <v>277</v>
      </c>
      <c r="F254" s="177" t="s">
        <v>278</v>
      </c>
      <c r="G254" s="178" t="s">
        <v>124</v>
      </c>
      <c r="H254" s="179">
        <v>156.876</v>
      </c>
      <c r="I254" s="180"/>
      <c r="J254" s="181">
        <f>ROUND(I254*H254,2)</f>
        <v>0</v>
      </c>
      <c r="K254" s="177" t="s">
        <v>125</v>
      </c>
      <c r="L254" s="41"/>
      <c r="M254" s="182" t="s">
        <v>19</v>
      </c>
      <c r="N254" s="183" t="s">
        <v>43</v>
      </c>
      <c r="O254" s="66"/>
      <c r="P254" s="184">
        <f>O254*H254</f>
        <v>0</v>
      </c>
      <c r="Q254" s="184">
        <v>0</v>
      </c>
      <c r="R254" s="184">
        <f>Q254*H254</f>
        <v>0</v>
      </c>
      <c r="S254" s="184">
        <v>0</v>
      </c>
      <c r="T254" s="185">
        <f>S254*H254</f>
        <v>0</v>
      </c>
      <c r="U254" s="36"/>
      <c r="V254" s="36"/>
      <c r="W254" s="36"/>
      <c r="X254" s="36"/>
      <c r="Y254" s="36"/>
      <c r="Z254" s="36"/>
      <c r="AA254" s="36"/>
      <c r="AB254" s="36"/>
      <c r="AC254" s="36"/>
      <c r="AD254" s="36"/>
      <c r="AE254" s="36"/>
      <c r="AR254" s="186" t="s">
        <v>126</v>
      </c>
      <c r="AT254" s="186" t="s">
        <v>121</v>
      </c>
      <c r="AU254" s="186" t="s">
        <v>82</v>
      </c>
      <c r="AY254" s="19" t="s">
        <v>119</v>
      </c>
      <c r="BE254" s="187">
        <f>IF(N254="základní",J254,0)</f>
        <v>0</v>
      </c>
      <c r="BF254" s="187">
        <f>IF(N254="snížená",J254,0)</f>
        <v>0</v>
      </c>
      <c r="BG254" s="187">
        <f>IF(N254="zákl. přenesená",J254,0)</f>
        <v>0</v>
      </c>
      <c r="BH254" s="187">
        <f>IF(N254="sníž. přenesená",J254,0)</f>
        <v>0</v>
      </c>
      <c r="BI254" s="187">
        <f>IF(N254="nulová",J254,0)</f>
        <v>0</v>
      </c>
      <c r="BJ254" s="19" t="s">
        <v>80</v>
      </c>
      <c r="BK254" s="187">
        <f>ROUND(I254*H254,2)</f>
        <v>0</v>
      </c>
      <c r="BL254" s="19" t="s">
        <v>126</v>
      </c>
      <c r="BM254" s="186" t="s">
        <v>279</v>
      </c>
    </row>
    <row r="255" spans="1:65" s="2" customFormat="1" ht="86.4">
      <c r="A255" s="36"/>
      <c r="B255" s="37"/>
      <c r="C255" s="38"/>
      <c r="D255" s="188" t="s">
        <v>128</v>
      </c>
      <c r="E255" s="38"/>
      <c r="F255" s="189" t="s">
        <v>280</v>
      </c>
      <c r="G255" s="38"/>
      <c r="H255" s="38"/>
      <c r="I255" s="190"/>
      <c r="J255" s="38"/>
      <c r="K255" s="38"/>
      <c r="L255" s="41"/>
      <c r="M255" s="191"/>
      <c r="N255" s="192"/>
      <c r="O255" s="66"/>
      <c r="P255" s="66"/>
      <c r="Q255" s="66"/>
      <c r="R255" s="66"/>
      <c r="S255" s="66"/>
      <c r="T255" s="67"/>
      <c r="U255" s="36"/>
      <c r="V255" s="36"/>
      <c r="W255" s="36"/>
      <c r="X255" s="36"/>
      <c r="Y255" s="36"/>
      <c r="Z255" s="36"/>
      <c r="AA255" s="36"/>
      <c r="AB255" s="36"/>
      <c r="AC255" s="36"/>
      <c r="AD255" s="36"/>
      <c r="AE255" s="36"/>
      <c r="AT255" s="19" t="s">
        <v>128</v>
      </c>
      <c r="AU255" s="19" t="s">
        <v>82</v>
      </c>
    </row>
    <row r="256" spans="1:65" s="13" customFormat="1" ht="10.199999999999999">
      <c r="B256" s="193"/>
      <c r="C256" s="194"/>
      <c r="D256" s="188" t="s">
        <v>130</v>
      </c>
      <c r="E256" s="195" t="s">
        <v>19</v>
      </c>
      <c r="F256" s="196" t="s">
        <v>131</v>
      </c>
      <c r="G256" s="194"/>
      <c r="H256" s="195" t="s">
        <v>19</v>
      </c>
      <c r="I256" s="197"/>
      <c r="J256" s="194"/>
      <c r="K256" s="194"/>
      <c r="L256" s="198"/>
      <c r="M256" s="199"/>
      <c r="N256" s="200"/>
      <c r="O256" s="200"/>
      <c r="P256" s="200"/>
      <c r="Q256" s="200"/>
      <c r="R256" s="200"/>
      <c r="S256" s="200"/>
      <c r="T256" s="201"/>
      <c r="AT256" s="202" t="s">
        <v>130</v>
      </c>
      <c r="AU256" s="202" t="s">
        <v>82</v>
      </c>
      <c r="AV256" s="13" t="s">
        <v>80</v>
      </c>
      <c r="AW256" s="13" t="s">
        <v>33</v>
      </c>
      <c r="AX256" s="13" t="s">
        <v>72</v>
      </c>
      <c r="AY256" s="202" t="s">
        <v>119</v>
      </c>
    </row>
    <row r="257" spans="1:65" s="13" customFormat="1" ht="10.199999999999999">
      <c r="B257" s="193"/>
      <c r="C257" s="194"/>
      <c r="D257" s="188" t="s">
        <v>130</v>
      </c>
      <c r="E257" s="195" t="s">
        <v>19</v>
      </c>
      <c r="F257" s="196" t="s">
        <v>196</v>
      </c>
      <c r="G257" s="194"/>
      <c r="H257" s="195" t="s">
        <v>19</v>
      </c>
      <c r="I257" s="197"/>
      <c r="J257" s="194"/>
      <c r="K257" s="194"/>
      <c r="L257" s="198"/>
      <c r="M257" s="199"/>
      <c r="N257" s="200"/>
      <c r="O257" s="200"/>
      <c r="P257" s="200"/>
      <c r="Q257" s="200"/>
      <c r="R257" s="200"/>
      <c r="S257" s="200"/>
      <c r="T257" s="201"/>
      <c r="AT257" s="202" t="s">
        <v>130</v>
      </c>
      <c r="AU257" s="202" t="s">
        <v>82</v>
      </c>
      <c r="AV257" s="13" t="s">
        <v>80</v>
      </c>
      <c r="AW257" s="13" t="s">
        <v>33</v>
      </c>
      <c r="AX257" s="13" t="s">
        <v>72</v>
      </c>
      <c r="AY257" s="202" t="s">
        <v>119</v>
      </c>
    </row>
    <row r="258" spans="1:65" s="14" customFormat="1" ht="10.199999999999999">
      <c r="B258" s="203"/>
      <c r="C258" s="204"/>
      <c r="D258" s="188" t="s">
        <v>130</v>
      </c>
      <c r="E258" s="205" t="s">
        <v>19</v>
      </c>
      <c r="F258" s="206" t="s">
        <v>220</v>
      </c>
      <c r="G258" s="204"/>
      <c r="H258" s="207">
        <v>141.47800000000001</v>
      </c>
      <c r="I258" s="208"/>
      <c r="J258" s="204"/>
      <c r="K258" s="204"/>
      <c r="L258" s="209"/>
      <c r="M258" s="210"/>
      <c r="N258" s="211"/>
      <c r="O258" s="211"/>
      <c r="P258" s="211"/>
      <c r="Q258" s="211"/>
      <c r="R258" s="211"/>
      <c r="S258" s="211"/>
      <c r="T258" s="212"/>
      <c r="AT258" s="213" t="s">
        <v>130</v>
      </c>
      <c r="AU258" s="213" t="s">
        <v>82</v>
      </c>
      <c r="AV258" s="14" t="s">
        <v>82</v>
      </c>
      <c r="AW258" s="14" t="s">
        <v>33</v>
      </c>
      <c r="AX258" s="14" t="s">
        <v>72</v>
      </c>
      <c r="AY258" s="213" t="s">
        <v>119</v>
      </c>
    </row>
    <row r="259" spans="1:65" s="16" customFormat="1" ht="10.199999999999999">
      <c r="B259" s="225"/>
      <c r="C259" s="226"/>
      <c r="D259" s="188" t="s">
        <v>130</v>
      </c>
      <c r="E259" s="227" t="s">
        <v>19</v>
      </c>
      <c r="F259" s="228" t="s">
        <v>198</v>
      </c>
      <c r="G259" s="226"/>
      <c r="H259" s="229">
        <v>141.47800000000001</v>
      </c>
      <c r="I259" s="230"/>
      <c r="J259" s="226"/>
      <c r="K259" s="226"/>
      <c r="L259" s="231"/>
      <c r="M259" s="232"/>
      <c r="N259" s="233"/>
      <c r="O259" s="233"/>
      <c r="P259" s="233"/>
      <c r="Q259" s="233"/>
      <c r="R259" s="233"/>
      <c r="S259" s="233"/>
      <c r="T259" s="234"/>
      <c r="AT259" s="235" t="s">
        <v>130</v>
      </c>
      <c r="AU259" s="235" t="s">
        <v>82</v>
      </c>
      <c r="AV259" s="16" t="s">
        <v>139</v>
      </c>
      <c r="AW259" s="16" t="s">
        <v>33</v>
      </c>
      <c r="AX259" s="16" t="s">
        <v>72</v>
      </c>
      <c r="AY259" s="235" t="s">
        <v>119</v>
      </c>
    </row>
    <row r="260" spans="1:65" s="13" customFormat="1" ht="10.199999999999999">
      <c r="B260" s="193"/>
      <c r="C260" s="194"/>
      <c r="D260" s="188" t="s">
        <v>130</v>
      </c>
      <c r="E260" s="195" t="s">
        <v>19</v>
      </c>
      <c r="F260" s="196" t="s">
        <v>170</v>
      </c>
      <c r="G260" s="194"/>
      <c r="H260" s="195" t="s">
        <v>19</v>
      </c>
      <c r="I260" s="197"/>
      <c r="J260" s="194"/>
      <c r="K260" s="194"/>
      <c r="L260" s="198"/>
      <c r="M260" s="199"/>
      <c r="N260" s="200"/>
      <c r="O260" s="200"/>
      <c r="P260" s="200"/>
      <c r="Q260" s="200"/>
      <c r="R260" s="200"/>
      <c r="S260" s="200"/>
      <c r="T260" s="201"/>
      <c r="AT260" s="202" t="s">
        <v>130</v>
      </c>
      <c r="AU260" s="202" t="s">
        <v>82</v>
      </c>
      <c r="AV260" s="13" t="s">
        <v>80</v>
      </c>
      <c r="AW260" s="13" t="s">
        <v>33</v>
      </c>
      <c r="AX260" s="13" t="s">
        <v>72</v>
      </c>
      <c r="AY260" s="202" t="s">
        <v>119</v>
      </c>
    </row>
    <row r="261" spans="1:65" s="14" customFormat="1" ht="10.199999999999999">
      <c r="B261" s="203"/>
      <c r="C261" s="204"/>
      <c r="D261" s="188" t="s">
        <v>130</v>
      </c>
      <c r="E261" s="205" t="s">
        <v>19</v>
      </c>
      <c r="F261" s="206" t="s">
        <v>221</v>
      </c>
      <c r="G261" s="204"/>
      <c r="H261" s="207">
        <v>15.398</v>
      </c>
      <c r="I261" s="208"/>
      <c r="J261" s="204"/>
      <c r="K261" s="204"/>
      <c r="L261" s="209"/>
      <c r="M261" s="210"/>
      <c r="N261" s="211"/>
      <c r="O261" s="211"/>
      <c r="P261" s="211"/>
      <c r="Q261" s="211"/>
      <c r="R261" s="211"/>
      <c r="S261" s="211"/>
      <c r="T261" s="212"/>
      <c r="AT261" s="213" t="s">
        <v>130</v>
      </c>
      <c r="AU261" s="213" t="s">
        <v>82</v>
      </c>
      <c r="AV261" s="14" t="s">
        <v>82</v>
      </c>
      <c r="AW261" s="14" t="s">
        <v>33</v>
      </c>
      <c r="AX261" s="14" t="s">
        <v>72</v>
      </c>
      <c r="AY261" s="213" t="s">
        <v>119</v>
      </c>
    </row>
    <row r="262" spans="1:65" s="16" customFormat="1" ht="10.199999999999999">
      <c r="B262" s="225"/>
      <c r="C262" s="226"/>
      <c r="D262" s="188" t="s">
        <v>130</v>
      </c>
      <c r="E262" s="227" t="s">
        <v>19</v>
      </c>
      <c r="F262" s="228" t="s">
        <v>172</v>
      </c>
      <c r="G262" s="226"/>
      <c r="H262" s="229">
        <v>15.398</v>
      </c>
      <c r="I262" s="230"/>
      <c r="J262" s="226"/>
      <c r="K262" s="226"/>
      <c r="L262" s="231"/>
      <c r="M262" s="232"/>
      <c r="N262" s="233"/>
      <c r="O262" s="233"/>
      <c r="P262" s="233"/>
      <c r="Q262" s="233"/>
      <c r="R262" s="233"/>
      <c r="S262" s="233"/>
      <c r="T262" s="234"/>
      <c r="AT262" s="235" t="s">
        <v>130</v>
      </c>
      <c r="AU262" s="235" t="s">
        <v>82</v>
      </c>
      <c r="AV262" s="16" t="s">
        <v>139</v>
      </c>
      <c r="AW262" s="16" t="s">
        <v>33</v>
      </c>
      <c r="AX262" s="16" t="s">
        <v>72</v>
      </c>
      <c r="AY262" s="235" t="s">
        <v>119</v>
      </c>
    </row>
    <row r="263" spans="1:65" s="15" customFormat="1" ht="10.199999999999999">
      <c r="B263" s="214"/>
      <c r="C263" s="215"/>
      <c r="D263" s="188" t="s">
        <v>130</v>
      </c>
      <c r="E263" s="216" t="s">
        <v>19</v>
      </c>
      <c r="F263" s="217" t="s">
        <v>133</v>
      </c>
      <c r="G263" s="215"/>
      <c r="H263" s="218">
        <v>156.876</v>
      </c>
      <c r="I263" s="219"/>
      <c r="J263" s="215"/>
      <c r="K263" s="215"/>
      <c r="L263" s="220"/>
      <c r="M263" s="221"/>
      <c r="N263" s="222"/>
      <c r="O263" s="222"/>
      <c r="P263" s="222"/>
      <c r="Q263" s="222"/>
      <c r="R263" s="222"/>
      <c r="S263" s="222"/>
      <c r="T263" s="223"/>
      <c r="AT263" s="224" t="s">
        <v>130</v>
      </c>
      <c r="AU263" s="224" t="s">
        <v>82</v>
      </c>
      <c r="AV263" s="15" t="s">
        <v>126</v>
      </c>
      <c r="AW263" s="15" t="s">
        <v>33</v>
      </c>
      <c r="AX263" s="15" t="s">
        <v>80</v>
      </c>
      <c r="AY263" s="224" t="s">
        <v>119</v>
      </c>
    </row>
    <row r="264" spans="1:65" s="2" customFormat="1" ht="14.4" customHeight="1">
      <c r="A264" s="36"/>
      <c r="B264" s="37"/>
      <c r="C264" s="175" t="s">
        <v>281</v>
      </c>
      <c r="D264" s="175" t="s">
        <v>121</v>
      </c>
      <c r="E264" s="176" t="s">
        <v>282</v>
      </c>
      <c r="F264" s="177" t="s">
        <v>283</v>
      </c>
      <c r="G264" s="178" t="s">
        <v>124</v>
      </c>
      <c r="H264" s="179">
        <v>3</v>
      </c>
      <c r="I264" s="180"/>
      <c r="J264" s="181">
        <f>ROUND(I264*H264,2)</f>
        <v>0</v>
      </c>
      <c r="K264" s="177" t="s">
        <v>125</v>
      </c>
      <c r="L264" s="41"/>
      <c r="M264" s="182" t="s">
        <v>19</v>
      </c>
      <c r="N264" s="183" t="s">
        <v>43</v>
      </c>
      <c r="O264" s="66"/>
      <c r="P264" s="184">
        <f>O264*H264</f>
        <v>0</v>
      </c>
      <c r="Q264" s="184">
        <v>0.40799999999999997</v>
      </c>
      <c r="R264" s="184">
        <f>Q264*H264</f>
        <v>1.224</v>
      </c>
      <c r="S264" s="184">
        <v>0</v>
      </c>
      <c r="T264" s="185">
        <f>S264*H264</f>
        <v>0</v>
      </c>
      <c r="U264" s="36"/>
      <c r="V264" s="36"/>
      <c r="W264" s="36"/>
      <c r="X264" s="36"/>
      <c r="Y264" s="36"/>
      <c r="Z264" s="36"/>
      <c r="AA264" s="36"/>
      <c r="AB264" s="36"/>
      <c r="AC264" s="36"/>
      <c r="AD264" s="36"/>
      <c r="AE264" s="36"/>
      <c r="AR264" s="186" t="s">
        <v>126</v>
      </c>
      <c r="AT264" s="186" t="s">
        <v>121</v>
      </c>
      <c r="AU264" s="186" t="s">
        <v>82</v>
      </c>
      <c r="AY264" s="19" t="s">
        <v>119</v>
      </c>
      <c r="BE264" s="187">
        <f>IF(N264="základní",J264,0)</f>
        <v>0</v>
      </c>
      <c r="BF264" s="187">
        <f>IF(N264="snížená",J264,0)</f>
        <v>0</v>
      </c>
      <c r="BG264" s="187">
        <f>IF(N264="zákl. přenesená",J264,0)</f>
        <v>0</v>
      </c>
      <c r="BH264" s="187">
        <f>IF(N264="sníž. přenesená",J264,0)</f>
        <v>0</v>
      </c>
      <c r="BI264" s="187">
        <f>IF(N264="nulová",J264,0)</f>
        <v>0</v>
      </c>
      <c r="BJ264" s="19" t="s">
        <v>80</v>
      </c>
      <c r="BK264" s="187">
        <f>ROUND(I264*H264,2)</f>
        <v>0</v>
      </c>
      <c r="BL264" s="19" t="s">
        <v>126</v>
      </c>
      <c r="BM264" s="186" t="s">
        <v>284</v>
      </c>
    </row>
    <row r="265" spans="1:65" s="13" customFormat="1" ht="10.199999999999999">
      <c r="B265" s="193"/>
      <c r="C265" s="194"/>
      <c r="D265" s="188" t="s">
        <v>130</v>
      </c>
      <c r="E265" s="195" t="s">
        <v>19</v>
      </c>
      <c r="F265" s="196" t="s">
        <v>131</v>
      </c>
      <c r="G265" s="194"/>
      <c r="H265" s="195" t="s">
        <v>19</v>
      </c>
      <c r="I265" s="197"/>
      <c r="J265" s="194"/>
      <c r="K265" s="194"/>
      <c r="L265" s="198"/>
      <c r="M265" s="199"/>
      <c r="N265" s="200"/>
      <c r="O265" s="200"/>
      <c r="P265" s="200"/>
      <c r="Q265" s="200"/>
      <c r="R265" s="200"/>
      <c r="S265" s="200"/>
      <c r="T265" s="201"/>
      <c r="AT265" s="202" t="s">
        <v>130</v>
      </c>
      <c r="AU265" s="202" t="s">
        <v>82</v>
      </c>
      <c r="AV265" s="13" t="s">
        <v>80</v>
      </c>
      <c r="AW265" s="13" t="s">
        <v>33</v>
      </c>
      <c r="AX265" s="13" t="s">
        <v>72</v>
      </c>
      <c r="AY265" s="202" t="s">
        <v>119</v>
      </c>
    </row>
    <row r="266" spans="1:65" s="13" customFormat="1" ht="10.199999999999999">
      <c r="B266" s="193"/>
      <c r="C266" s="194"/>
      <c r="D266" s="188" t="s">
        <v>130</v>
      </c>
      <c r="E266" s="195" t="s">
        <v>19</v>
      </c>
      <c r="F266" s="196" t="s">
        <v>204</v>
      </c>
      <c r="G266" s="194"/>
      <c r="H266" s="195" t="s">
        <v>19</v>
      </c>
      <c r="I266" s="197"/>
      <c r="J266" s="194"/>
      <c r="K266" s="194"/>
      <c r="L266" s="198"/>
      <c r="M266" s="199"/>
      <c r="N266" s="200"/>
      <c r="O266" s="200"/>
      <c r="P266" s="200"/>
      <c r="Q266" s="200"/>
      <c r="R266" s="200"/>
      <c r="S266" s="200"/>
      <c r="T266" s="201"/>
      <c r="AT266" s="202" t="s">
        <v>130</v>
      </c>
      <c r="AU266" s="202" t="s">
        <v>82</v>
      </c>
      <c r="AV266" s="13" t="s">
        <v>80</v>
      </c>
      <c r="AW266" s="13" t="s">
        <v>33</v>
      </c>
      <c r="AX266" s="13" t="s">
        <v>72</v>
      </c>
      <c r="AY266" s="202" t="s">
        <v>119</v>
      </c>
    </row>
    <row r="267" spans="1:65" s="14" customFormat="1" ht="10.199999999999999">
      <c r="B267" s="203"/>
      <c r="C267" s="204"/>
      <c r="D267" s="188" t="s">
        <v>130</v>
      </c>
      <c r="E267" s="205" t="s">
        <v>19</v>
      </c>
      <c r="F267" s="206" t="s">
        <v>285</v>
      </c>
      <c r="G267" s="204"/>
      <c r="H267" s="207">
        <v>3</v>
      </c>
      <c r="I267" s="208"/>
      <c r="J267" s="204"/>
      <c r="K267" s="204"/>
      <c r="L267" s="209"/>
      <c r="M267" s="210"/>
      <c r="N267" s="211"/>
      <c r="O267" s="211"/>
      <c r="P267" s="211"/>
      <c r="Q267" s="211"/>
      <c r="R267" s="211"/>
      <c r="S267" s="211"/>
      <c r="T267" s="212"/>
      <c r="AT267" s="213" t="s">
        <v>130</v>
      </c>
      <c r="AU267" s="213" t="s">
        <v>82</v>
      </c>
      <c r="AV267" s="14" t="s">
        <v>82</v>
      </c>
      <c r="AW267" s="14" t="s">
        <v>33</v>
      </c>
      <c r="AX267" s="14" t="s">
        <v>72</v>
      </c>
      <c r="AY267" s="213" t="s">
        <v>119</v>
      </c>
    </row>
    <row r="268" spans="1:65" s="15" customFormat="1" ht="10.199999999999999">
      <c r="B268" s="214"/>
      <c r="C268" s="215"/>
      <c r="D268" s="188" t="s">
        <v>130</v>
      </c>
      <c r="E268" s="216" t="s">
        <v>19</v>
      </c>
      <c r="F268" s="217" t="s">
        <v>133</v>
      </c>
      <c r="G268" s="215"/>
      <c r="H268" s="218">
        <v>3</v>
      </c>
      <c r="I268" s="219"/>
      <c r="J268" s="215"/>
      <c r="K268" s="215"/>
      <c r="L268" s="220"/>
      <c r="M268" s="221"/>
      <c r="N268" s="222"/>
      <c r="O268" s="222"/>
      <c r="P268" s="222"/>
      <c r="Q268" s="222"/>
      <c r="R268" s="222"/>
      <c r="S268" s="222"/>
      <c r="T268" s="223"/>
      <c r="AT268" s="224" t="s">
        <v>130</v>
      </c>
      <c r="AU268" s="224" t="s">
        <v>82</v>
      </c>
      <c r="AV268" s="15" t="s">
        <v>126</v>
      </c>
      <c r="AW268" s="15" t="s">
        <v>33</v>
      </c>
      <c r="AX268" s="15" t="s">
        <v>80</v>
      </c>
      <c r="AY268" s="224" t="s">
        <v>119</v>
      </c>
    </row>
    <row r="269" spans="1:65" s="2" customFormat="1" ht="14.4" customHeight="1">
      <c r="A269" s="36"/>
      <c r="B269" s="37"/>
      <c r="C269" s="175" t="s">
        <v>286</v>
      </c>
      <c r="D269" s="175" t="s">
        <v>121</v>
      </c>
      <c r="E269" s="176" t="s">
        <v>287</v>
      </c>
      <c r="F269" s="177" t="s">
        <v>288</v>
      </c>
      <c r="G269" s="178" t="s">
        <v>124</v>
      </c>
      <c r="H269" s="179">
        <v>21.65</v>
      </c>
      <c r="I269" s="180"/>
      <c r="J269" s="181">
        <f>ROUND(I269*H269,2)</f>
        <v>0</v>
      </c>
      <c r="K269" s="177" t="s">
        <v>125</v>
      </c>
      <c r="L269" s="41"/>
      <c r="M269" s="182" t="s">
        <v>19</v>
      </c>
      <c r="N269" s="183" t="s">
        <v>43</v>
      </c>
      <c r="O269" s="66"/>
      <c r="P269" s="184">
        <f>O269*H269</f>
        <v>0</v>
      </c>
      <c r="Q269" s="184">
        <v>0</v>
      </c>
      <c r="R269" s="184">
        <f>Q269*H269</f>
        <v>0</v>
      </c>
      <c r="S269" s="184">
        <v>0</v>
      </c>
      <c r="T269" s="185">
        <f>S269*H269</f>
        <v>0</v>
      </c>
      <c r="U269" s="36"/>
      <c r="V269" s="36"/>
      <c r="W269" s="36"/>
      <c r="X269" s="36"/>
      <c r="Y269" s="36"/>
      <c r="Z269" s="36"/>
      <c r="AA269" s="36"/>
      <c r="AB269" s="36"/>
      <c r="AC269" s="36"/>
      <c r="AD269" s="36"/>
      <c r="AE269" s="36"/>
      <c r="AR269" s="186" t="s">
        <v>126</v>
      </c>
      <c r="AT269" s="186" t="s">
        <v>121</v>
      </c>
      <c r="AU269" s="186" t="s">
        <v>82</v>
      </c>
      <c r="AY269" s="19" t="s">
        <v>119</v>
      </c>
      <c r="BE269" s="187">
        <f>IF(N269="základní",J269,0)</f>
        <v>0</v>
      </c>
      <c r="BF269" s="187">
        <f>IF(N269="snížená",J269,0)</f>
        <v>0</v>
      </c>
      <c r="BG269" s="187">
        <f>IF(N269="zákl. přenesená",J269,0)</f>
        <v>0</v>
      </c>
      <c r="BH269" s="187">
        <f>IF(N269="sníž. přenesená",J269,0)</f>
        <v>0</v>
      </c>
      <c r="BI269" s="187">
        <f>IF(N269="nulová",J269,0)</f>
        <v>0</v>
      </c>
      <c r="BJ269" s="19" t="s">
        <v>80</v>
      </c>
      <c r="BK269" s="187">
        <f>ROUND(I269*H269,2)</f>
        <v>0</v>
      </c>
      <c r="BL269" s="19" t="s">
        <v>126</v>
      </c>
      <c r="BM269" s="186" t="s">
        <v>289</v>
      </c>
    </row>
    <row r="270" spans="1:65" s="13" customFormat="1" ht="10.199999999999999">
      <c r="B270" s="193"/>
      <c r="C270" s="194"/>
      <c r="D270" s="188" t="s">
        <v>130</v>
      </c>
      <c r="E270" s="195" t="s">
        <v>19</v>
      </c>
      <c r="F270" s="196" t="s">
        <v>131</v>
      </c>
      <c r="G270" s="194"/>
      <c r="H270" s="195" t="s">
        <v>19</v>
      </c>
      <c r="I270" s="197"/>
      <c r="J270" s="194"/>
      <c r="K270" s="194"/>
      <c r="L270" s="198"/>
      <c r="M270" s="199"/>
      <c r="N270" s="200"/>
      <c r="O270" s="200"/>
      <c r="P270" s="200"/>
      <c r="Q270" s="200"/>
      <c r="R270" s="200"/>
      <c r="S270" s="200"/>
      <c r="T270" s="201"/>
      <c r="AT270" s="202" t="s">
        <v>130</v>
      </c>
      <c r="AU270" s="202" t="s">
        <v>82</v>
      </c>
      <c r="AV270" s="13" t="s">
        <v>80</v>
      </c>
      <c r="AW270" s="13" t="s">
        <v>33</v>
      </c>
      <c r="AX270" s="13" t="s">
        <v>72</v>
      </c>
      <c r="AY270" s="202" t="s">
        <v>119</v>
      </c>
    </row>
    <row r="271" spans="1:65" s="13" customFormat="1" ht="10.199999999999999">
      <c r="B271" s="193"/>
      <c r="C271" s="194"/>
      <c r="D271" s="188" t="s">
        <v>130</v>
      </c>
      <c r="E271" s="195" t="s">
        <v>19</v>
      </c>
      <c r="F271" s="196" t="s">
        <v>170</v>
      </c>
      <c r="G271" s="194"/>
      <c r="H271" s="195" t="s">
        <v>19</v>
      </c>
      <c r="I271" s="197"/>
      <c r="J271" s="194"/>
      <c r="K271" s="194"/>
      <c r="L271" s="198"/>
      <c r="M271" s="199"/>
      <c r="N271" s="200"/>
      <c r="O271" s="200"/>
      <c r="P271" s="200"/>
      <c r="Q271" s="200"/>
      <c r="R271" s="200"/>
      <c r="S271" s="200"/>
      <c r="T271" s="201"/>
      <c r="AT271" s="202" t="s">
        <v>130</v>
      </c>
      <c r="AU271" s="202" t="s">
        <v>82</v>
      </c>
      <c r="AV271" s="13" t="s">
        <v>80</v>
      </c>
      <c r="AW271" s="13" t="s">
        <v>33</v>
      </c>
      <c r="AX271" s="13" t="s">
        <v>72</v>
      </c>
      <c r="AY271" s="202" t="s">
        <v>119</v>
      </c>
    </row>
    <row r="272" spans="1:65" s="14" customFormat="1" ht="10.199999999999999">
      <c r="B272" s="203"/>
      <c r="C272" s="204"/>
      <c r="D272" s="188" t="s">
        <v>130</v>
      </c>
      <c r="E272" s="205" t="s">
        <v>19</v>
      </c>
      <c r="F272" s="206" t="s">
        <v>290</v>
      </c>
      <c r="G272" s="204"/>
      <c r="H272" s="207">
        <v>21.65</v>
      </c>
      <c r="I272" s="208"/>
      <c r="J272" s="204"/>
      <c r="K272" s="204"/>
      <c r="L272" s="209"/>
      <c r="M272" s="210"/>
      <c r="N272" s="211"/>
      <c r="O272" s="211"/>
      <c r="P272" s="211"/>
      <c r="Q272" s="211"/>
      <c r="R272" s="211"/>
      <c r="S272" s="211"/>
      <c r="T272" s="212"/>
      <c r="AT272" s="213" t="s">
        <v>130</v>
      </c>
      <c r="AU272" s="213" t="s">
        <v>82</v>
      </c>
      <c r="AV272" s="14" t="s">
        <v>82</v>
      </c>
      <c r="AW272" s="14" t="s">
        <v>33</v>
      </c>
      <c r="AX272" s="14" t="s">
        <v>72</v>
      </c>
      <c r="AY272" s="213" t="s">
        <v>119</v>
      </c>
    </row>
    <row r="273" spans="1:65" s="16" customFormat="1" ht="10.199999999999999">
      <c r="B273" s="225"/>
      <c r="C273" s="226"/>
      <c r="D273" s="188" t="s">
        <v>130</v>
      </c>
      <c r="E273" s="227" t="s">
        <v>19</v>
      </c>
      <c r="F273" s="228" t="s">
        <v>172</v>
      </c>
      <c r="G273" s="226"/>
      <c r="H273" s="229">
        <v>21.65</v>
      </c>
      <c r="I273" s="230"/>
      <c r="J273" s="226"/>
      <c r="K273" s="226"/>
      <c r="L273" s="231"/>
      <c r="M273" s="232"/>
      <c r="N273" s="233"/>
      <c r="O273" s="233"/>
      <c r="P273" s="233"/>
      <c r="Q273" s="233"/>
      <c r="R273" s="233"/>
      <c r="S273" s="233"/>
      <c r="T273" s="234"/>
      <c r="AT273" s="235" t="s">
        <v>130</v>
      </c>
      <c r="AU273" s="235" t="s">
        <v>82</v>
      </c>
      <c r="AV273" s="16" t="s">
        <v>139</v>
      </c>
      <c r="AW273" s="16" t="s">
        <v>33</v>
      </c>
      <c r="AX273" s="16" t="s">
        <v>72</v>
      </c>
      <c r="AY273" s="235" t="s">
        <v>119</v>
      </c>
    </row>
    <row r="274" spans="1:65" s="15" customFormat="1" ht="10.199999999999999">
      <c r="B274" s="214"/>
      <c r="C274" s="215"/>
      <c r="D274" s="188" t="s">
        <v>130</v>
      </c>
      <c r="E274" s="216" t="s">
        <v>19</v>
      </c>
      <c r="F274" s="217" t="s">
        <v>133</v>
      </c>
      <c r="G274" s="215"/>
      <c r="H274" s="218">
        <v>21.65</v>
      </c>
      <c r="I274" s="219"/>
      <c r="J274" s="215"/>
      <c r="K274" s="215"/>
      <c r="L274" s="220"/>
      <c r="M274" s="221"/>
      <c r="N274" s="222"/>
      <c r="O274" s="222"/>
      <c r="P274" s="222"/>
      <c r="Q274" s="222"/>
      <c r="R274" s="222"/>
      <c r="S274" s="222"/>
      <c r="T274" s="223"/>
      <c r="AT274" s="224" t="s">
        <v>130</v>
      </c>
      <c r="AU274" s="224" t="s">
        <v>82</v>
      </c>
      <c r="AV274" s="15" t="s">
        <v>126</v>
      </c>
      <c r="AW274" s="15" t="s">
        <v>33</v>
      </c>
      <c r="AX274" s="15" t="s">
        <v>80</v>
      </c>
      <c r="AY274" s="224" t="s">
        <v>119</v>
      </c>
    </row>
    <row r="275" spans="1:65" s="2" customFormat="1" ht="14.4" customHeight="1">
      <c r="A275" s="36"/>
      <c r="B275" s="37"/>
      <c r="C275" s="175" t="s">
        <v>291</v>
      </c>
      <c r="D275" s="175" t="s">
        <v>121</v>
      </c>
      <c r="E275" s="176" t="s">
        <v>292</v>
      </c>
      <c r="F275" s="177" t="s">
        <v>293</v>
      </c>
      <c r="G275" s="178" t="s">
        <v>124</v>
      </c>
      <c r="H275" s="179">
        <v>27.062999999999999</v>
      </c>
      <c r="I275" s="180"/>
      <c r="J275" s="181">
        <f>ROUND(I275*H275,2)</f>
        <v>0</v>
      </c>
      <c r="K275" s="177" t="s">
        <v>125</v>
      </c>
      <c r="L275" s="41"/>
      <c r="M275" s="182" t="s">
        <v>19</v>
      </c>
      <c r="N275" s="183" t="s">
        <v>43</v>
      </c>
      <c r="O275" s="66"/>
      <c r="P275" s="184">
        <f>O275*H275</f>
        <v>0</v>
      </c>
      <c r="Q275" s="184">
        <v>0</v>
      </c>
      <c r="R275" s="184">
        <f>Q275*H275</f>
        <v>0</v>
      </c>
      <c r="S275" s="184">
        <v>0</v>
      </c>
      <c r="T275" s="185">
        <f>S275*H275</f>
        <v>0</v>
      </c>
      <c r="U275" s="36"/>
      <c r="V275" s="36"/>
      <c r="W275" s="36"/>
      <c r="X275" s="36"/>
      <c r="Y275" s="36"/>
      <c r="Z275" s="36"/>
      <c r="AA275" s="36"/>
      <c r="AB275" s="36"/>
      <c r="AC275" s="36"/>
      <c r="AD275" s="36"/>
      <c r="AE275" s="36"/>
      <c r="AR275" s="186" t="s">
        <v>126</v>
      </c>
      <c r="AT275" s="186" t="s">
        <v>121</v>
      </c>
      <c r="AU275" s="186" t="s">
        <v>82</v>
      </c>
      <c r="AY275" s="19" t="s">
        <v>119</v>
      </c>
      <c r="BE275" s="187">
        <f>IF(N275="základní",J275,0)</f>
        <v>0</v>
      </c>
      <c r="BF275" s="187">
        <f>IF(N275="snížená",J275,0)</f>
        <v>0</v>
      </c>
      <c r="BG275" s="187">
        <f>IF(N275="zákl. přenesená",J275,0)</f>
        <v>0</v>
      </c>
      <c r="BH275" s="187">
        <f>IF(N275="sníž. přenesená",J275,0)</f>
        <v>0</v>
      </c>
      <c r="BI275" s="187">
        <f>IF(N275="nulová",J275,0)</f>
        <v>0</v>
      </c>
      <c r="BJ275" s="19" t="s">
        <v>80</v>
      </c>
      <c r="BK275" s="187">
        <f>ROUND(I275*H275,2)</f>
        <v>0</v>
      </c>
      <c r="BL275" s="19" t="s">
        <v>126</v>
      </c>
      <c r="BM275" s="186" t="s">
        <v>294</v>
      </c>
    </row>
    <row r="276" spans="1:65" s="13" customFormat="1" ht="10.199999999999999">
      <c r="B276" s="193"/>
      <c r="C276" s="194"/>
      <c r="D276" s="188" t="s">
        <v>130</v>
      </c>
      <c r="E276" s="195" t="s">
        <v>19</v>
      </c>
      <c r="F276" s="196" t="s">
        <v>131</v>
      </c>
      <c r="G276" s="194"/>
      <c r="H276" s="195" t="s">
        <v>19</v>
      </c>
      <c r="I276" s="197"/>
      <c r="J276" s="194"/>
      <c r="K276" s="194"/>
      <c r="L276" s="198"/>
      <c r="M276" s="199"/>
      <c r="N276" s="200"/>
      <c r="O276" s="200"/>
      <c r="P276" s="200"/>
      <c r="Q276" s="200"/>
      <c r="R276" s="200"/>
      <c r="S276" s="200"/>
      <c r="T276" s="201"/>
      <c r="AT276" s="202" t="s">
        <v>130</v>
      </c>
      <c r="AU276" s="202" t="s">
        <v>82</v>
      </c>
      <c r="AV276" s="13" t="s">
        <v>80</v>
      </c>
      <c r="AW276" s="13" t="s">
        <v>33</v>
      </c>
      <c r="AX276" s="13" t="s">
        <v>72</v>
      </c>
      <c r="AY276" s="202" t="s">
        <v>119</v>
      </c>
    </row>
    <row r="277" spans="1:65" s="13" customFormat="1" ht="10.199999999999999">
      <c r="B277" s="193"/>
      <c r="C277" s="194"/>
      <c r="D277" s="188" t="s">
        <v>130</v>
      </c>
      <c r="E277" s="195" t="s">
        <v>19</v>
      </c>
      <c r="F277" s="196" t="s">
        <v>170</v>
      </c>
      <c r="G277" s="194"/>
      <c r="H277" s="195" t="s">
        <v>19</v>
      </c>
      <c r="I277" s="197"/>
      <c r="J277" s="194"/>
      <c r="K277" s="194"/>
      <c r="L277" s="198"/>
      <c r="M277" s="199"/>
      <c r="N277" s="200"/>
      <c r="O277" s="200"/>
      <c r="P277" s="200"/>
      <c r="Q277" s="200"/>
      <c r="R277" s="200"/>
      <c r="S277" s="200"/>
      <c r="T277" s="201"/>
      <c r="AT277" s="202" t="s">
        <v>130</v>
      </c>
      <c r="AU277" s="202" t="s">
        <v>82</v>
      </c>
      <c r="AV277" s="13" t="s">
        <v>80</v>
      </c>
      <c r="AW277" s="13" t="s">
        <v>33</v>
      </c>
      <c r="AX277" s="13" t="s">
        <v>72</v>
      </c>
      <c r="AY277" s="202" t="s">
        <v>119</v>
      </c>
    </row>
    <row r="278" spans="1:65" s="14" customFormat="1" ht="10.199999999999999">
      <c r="B278" s="203"/>
      <c r="C278" s="204"/>
      <c r="D278" s="188" t="s">
        <v>130</v>
      </c>
      <c r="E278" s="205" t="s">
        <v>19</v>
      </c>
      <c r="F278" s="206" t="s">
        <v>295</v>
      </c>
      <c r="G278" s="204"/>
      <c r="H278" s="207">
        <v>27.062999999999999</v>
      </c>
      <c r="I278" s="208"/>
      <c r="J278" s="204"/>
      <c r="K278" s="204"/>
      <c r="L278" s="209"/>
      <c r="M278" s="210"/>
      <c r="N278" s="211"/>
      <c r="O278" s="211"/>
      <c r="P278" s="211"/>
      <c r="Q278" s="211"/>
      <c r="R278" s="211"/>
      <c r="S278" s="211"/>
      <c r="T278" s="212"/>
      <c r="AT278" s="213" t="s">
        <v>130</v>
      </c>
      <c r="AU278" s="213" t="s">
        <v>82</v>
      </c>
      <c r="AV278" s="14" t="s">
        <v>82</v>
      </c>
      <c r="AW278" s="14" t="s">
        <v>33</v>
      </c>
      <c r="AX278" s="14" t="s">
        <v>72</v>
      </c>
      <c r="AY278" s="213" t="s">
        <v>119</v>
      </c>
    </row>
    <row r="279" spans="1:65" s="16" customFormat="1" ht="10.199999999999999">
      <c r="B279" s="225"/>
      <c r="C279" s="226"/>
      <c r="D279" s="188" t="s">
        <v>130</v>
      </c>
      <c r="E279" s="227" t="s">
        <v>19</v>
      </c>
      <c r="F279" s="228" t="s">
        <v>172</v>
      </c>
      <c r="G279" s="226"/>
      <c r="H279" s="229">
        <v>27.062999999999999</v>
      </c>
      <c r="I279" s="230"/>
      <c r="J279" s="226"/>
      <c r="K279" s="226"/>
      <c r="L279" s="231"/>
      <c r="M279" s="232"/>
      <c r="N279" s="233"/>
      <c r="O279" s="233"/>
      <c r="P279" s="233"/>
      <c r="Q279" s="233"/>
      <c r="R279" s="233"/>
      <c r="S279" s="233"/>
      <c r="T279" s="234"/>
      <c r="AT279" s="235" t="s">
        <v>130</v>
      </c>
      <c r="AU279" s="235" t="s">
        <v>82</v>
      </c>
      <c r="AV279" s="16" t="s">
        <v>139</v>
      </c>
      <c r="AW279" s="16" t="s">
        <v>33</v>
      </c>
      <c r="AX279" s="16" t="s">
        <v>72</v>
      </c>
      <c r="AY279" s="235" t="s">
        <v>119</v>
      </c>
    </row>
    <row r="280" spans="1:65" s="15" customFormat="1" ht="10.199999999999999">
      <c r="B280" s="214"/>
      <c r="C280" s="215"/>
      <c r="D280" s="188" t="s">
        <v>130</v>
      </c>
      <c r="E280" s="216" t="s">
        <v>19</v>
      </c>
      <c r="F280" s="217" t="s">
        <v>133</v>
      </c>
      <c r="G280" s="215"/>
      <c r="H280" s="218">
        <v>27.062999999999999</v>
      </c>
      <c r="I280" s="219"/>
      <c r="J280" s="215"/>
      <c r="K280" s="215"/>
      <c r="L280" s="220"/>
      <c r="M280" s="221"/>
      <c r="N280" s="222"/>
      <c r="O280" s="222"/>
      <c r="P280" s="222"/>
      <c r="Q280" s="222"/>
      <c r="R280" s="222"/>
      <c r="S280" s="222"/>
      <c r="T280" s="223"/>
      <c r="AT280" s="224" t="s">
        <v>130</v>
      </c>
      <c r="AU280" s="224" t="s">
        <v>82</v>
      </c>
      <c r="AV280" s="15" t="s">
        <v>126</v>
      </c>
      <c r="AW280" s="15" t="s">
        <v>33</v>
      </c>
      <c r="AX280" s="15" t="s">
        <v>80</v>
      </c>
      <c r="AY280" s="224" t="s">
        <v>119</v>
      </c>
    </row>
    <row r="281" spans="1:65" s="2" customFormat="1" ht="24.15" customHeight="1">
      <c r="A281" s="36"/>
      <c r="B281" s="37"/>
      <c r="C281" s="175" t="s">
        <v>296</v>
      </c>
      <c r="D281" s="175" t="s">
        <v>121</v>
      </c>
      <c r="E281" s="176" t="s">
        <v>297</v>
      </c>
      <c r="F281" s="177" t="s">
        <v>298</v>
      </c>
      <c r="G281" s="178" t="s">
        <v>124</v>
      </c>
      <c r="H281" s="179">
        <v>27.062999999999999</v>
      </c>
      <c r="I281" s="180"/>
      <c r="J281" s="181">
        <f>ROUND(I281*H281,2)</f>
        <v>0</v>
      </c>
      <c r="K281" s="177" t="s">
        <v>125</v>
      </c>
      <c r="L281" s="41"/>
      <c r="M281" s="182" t="s">
        <v>19</v>
      </c>
      <c r="N281" s="183" t="s">
        <v>43</v>
      </c>
      <c r="O281" s="66"/>
      <c r="P281" s="184">
        <f>O281*H281</f>
        <v>0</v>
      </c>
      <c r="Q281" s="184">
        <v>0</v>
      </c>
      <c r="R281" s="184">
        <f>Q281*H281</f>
        <v>0</v>
      </c>
      <c r="S281" s="184">
        <v>0</v>
      </c>
      <c r="T281" s="185">
        <f>S281*H281</f>
        <v>0</v>
      </c>
      <c r="U281" s="36"/>
      <c r="V281" s="36"/>
      <c r="W281" s="36"/>
      <c r="X281" s="36"/>
      <c r="Y281" s="36"/>
      <c r="Z281" s="36"/>
      <c r="AA281" s="36"/>
      <c r="AB281" s="36"/>
      <c r="AC281" s="36"/>
      <c r="AD281" s="36"/>
      <c r="AE281" s="36"/>
      <c r="AR281" s="186" t="s">
        <v>126</v>
      </c>
      <c r="AT281" s="186" t="s">
        <v>121</v>
      </c>
      <c r="AU281" s="186" t="s">
        <v>82</v>
      </c>
      <c r="AY281" s="19" t="s">
        <v>119</v>
      </c>
      <c r="BE281" s="187">
        <f>IF(N281="základní",J281,0)</f>
        <v>0</v>
      </c>
      <c r="BF281" s="187">
        <f>IF(N281="snížená",J281,0)</f>
        <v>0</v>
      </c>
      <c r="BG281" s="187">
        <f>IF(N281="zákl. přenesená",J281,0)</f>
        <v>0</v>
      </c>
      <c r="BH281" s="187">
        <f>IF(N281="sníž. přenesená",J281,0)</f>
        <v>0</v>
      </c>
      <c r="BI281" s="187">
        <f>IF(N281="nulová",J281,0)</f>
        <v>0</v>
      </c>
      <c r="BJ281" s="19" t="s">
        <v>80</v>
      </c>
      <c r="BK281" s="187">
        <f>ROUND(I281*H281,2)</f>
        <v>0</v>
      </c>
      <c r="BL281" s="19" t="s">
        <v>126</v>
      </c>
      <c r="BM281" s="186" t="s">
        <v>299</v>
      </c>
    </row>
    <row r="282" spans="1:65" s="2" customFormat="1" ht="48">
      <c r="A282" s="36"/>
      <c r="B282" s="37"/>
      <c r="C282" s="38"/>
      <c r="D282" s="188" t="s">
        <v>128</v>
      </c>
      <c r="E282" s="38"/>
      <c r="F282" s="189" t="s">
        <v>300</v>
      </c>
      <c r="G282" s="38"/>
      <c r="H282" s="38"/>
      <c r="I282" s="190"/>
      <c r="J282" s="38"/>
      <c r="K282" s="38"/>
      <c r="L282" s="41"/>
      <c r="M282" s="191"/>
      <c r="N282" s="192"/>
      <c r="O282" s="66"/>
      <c r="P282" s="66"/>
      <c r="Q282" s="66"/>
      <c r="R282" s="66"/>
      <c r="S282" s="66"/>
      <c r="T282" s="67"/>
      <c r="U282" s="36"/>
      <c r="V282" s="36"/>
      <c r="W282" s="36"/>
      <c r="X282" s="36"/>
      <c r="Y282" s="36"/>
      <c r="Z282" s="36"/>
      <c r="AA282" s="36"/>
      <c r="AB282" s="36"/>
      <c r="AC282" s="36"/>
      <c r="AD282" s="36"/>
      <c r="AE282" s="36"/>
      <c r="AT282" s="19" t="s">
        <v>128</v>
      </c>
      <c r="AU282" s="19" t="s">
        <v>82</v>
      </c>
    </row>
    <row r="283" spans="1:65" s="13" customFormat="1" ht="10.199999999999999">
      <c r="B283" s="193"/>
      <c r="C283" s="194"/>
      <c r="D283" s="188" t="s">
        <v>130</v>
      </c>
      <c r="E283" s="195" t="s">
        <v>19</v>
      </c>
      <c r="F283" s="196" t="s">
        <v>131</v>
      </c>
      <c r="G283" s="194"/>
      <c r="H283" s="195" t="s">
        <v>19</v>
      </c>
      <c r="I283" s="197"/>
      <c r="J283" s="194"/>
      <c r="K283" s="194"/>
      <c r="L283" s="198"/>
      <c r="M283" s="199"/>
      <c r="N283" s="200"/>
      <c r="O283" s="200"/>
      <c r="P283" s="200"/>
      <c r="Q283" s="200"/>
      <c r="R283" s="200"/>
      <c r="S283" s="200"/>
      <c r="T283" s="201"/>
      <c r="AT283" s="202" t="s">
        <v>130</v>
      </c>
      <c r="AU283" s="202" t="s">
        <v>82</v>
      </c>
      <c r="AV283" s="13" t="s">
        <v>80</v>
      </c>
      <c r="AW283" s="13" t="s">
        <v>33</v>
      </c>
      <c r="AX283" s="13" t="s">
        <v>72</v>
      </c>
      <c r="AY283" s="202" t="s">
        <v>119</v>
      </c>
    </row>
    <row r="284" spans="1:65" s="13" customFormat="1" ht="10.199999999999999">
      <c r="B284" s="193"/>
      <c r="C284" s="194"/>
      <c r="D284" s="188" t="s">
        <v>130</v>
      </c>
      <c r="E284" s="195" t="s">
        <v>19</v>
      </c>
      <c r="F284" s="196" t="s">
        <v>170</v>
      </c>
      <c r="G284" s="194"/>
      <c r="H284" s="195" t="s">
        <v>19</v>
      </c>
      <c r="I284" s="197"/>
      <c r="J284" s="194"/>
      <c r="K284" s="194"/>
      <c r="L284" s="198"/>
      <c r="M284" s="199"/>
      <c r="N284" s="200"/>
      <c r="O284" s="200"/>
      <c r="P284" s="200"/>
      <c r="Q284" s="200"/>
      <c r="R284" s="200"/>
      <c r="S284" s="200"/>
      <c r="T284" s="201"/>
      <c r="AT284" s="202" t="s">
        <v>130</v>
      </c>
      <c r="AU284" s="202" t="s">
        <v>82</v>
      </c>
      <c r="AV284" s="13" t="s">
        <v>80</v>
      </c>
      <c r="AW284" s="13" t="s">
        <v>33</v>
      </c>
      <c r="AX284" s="13" t="s">
        <v>72</v>
      </c>
      <c r="AY284" s="202" t="s">
        <v>119</v>
      </c>
    </row>
    <row r="285" spans="1:65" s="14" customFormat="1" ht="10.199999999999999">
      <c r="B285" s="203"/>
      <c r="C285" s="204"/>
      <c r="D285" s="188" t="s">
        <v>130</v>
      </c>
      <c r="E285" s="205" t="s">
        <v>19</v>
      </c>
      <c r="F285" s="206" t="s">
        <v>295</v>
      </c>
      <c r="G285" s="204"/>
      <c r="H285" s="207">
        <v>27.062999999999999</v>
      </c>
      <c r="I285" s="208"/>
      <c r="J285" s="204"/>
      <c r="K285" s="204"/>
      <c r="L285" s="209"/>
      <c r="M285" s="210"/>
      <c r="N285" s="211"/>
      <c r="O285" s="211"/>
      <c r="P285" s="211"/>
      <c r="Q285" s="211"/>
      <c r="R285" s="211"/>
      <c r="S285" s="211"/>
      <c r="T285" s="212"/>
      <c r="AT285" s="213" t="s">
        <v>130</v>
      </c>
      <c r="AU285" s="213" t="s">
        <v>82</v>
      </c>
      <c r="AV285" s="14" t="s">
        <v>82</v>
      </c>
      <c r="AW285" s="14" t="s">
        <v>33</v>
      </c>
      <c r="AX285" s="14" t="s">
        <v>72</v>
      </c>
      <c r="AY285" s="213" t="s">
        <v>119</v>
      </c>
    </row>
    <row r="286" spans="1:65" s="16" customFormat="1" ht="10.199999999999999">
      <c r="B286" s="225"/>
      <c r="C286" s="226"/>
      <c r="D286" s="188" t="s">
        <v>130</v>
      </c>
      <c r="E286" s="227" t="s">
        <v>19</v>
      </c>
      <c r="F286" s="228" t="s">
        <v>172</v>
      </c>
      <c r="G286" s="226"/>
      <c r="H286" s="229">
        <v>27.062999999999999</v>
      </c>
      <c r="I286" s="230"/>
      <c r="J286" s="226"/>
      <c r="K286" s="226"/>
      <c r="L286" s="231"/>
      <c r="M286" s="232"/>
      <c r="N286" s="233"/>
      <c r="O286" s="233"/>
      <c r="P286" s="233"/>
      <c r="Q286" s="233"/>
      <c r="R286" s="233"/>
      <c r="S286" s="233"/>
      <c r="T286" s="234"/>
      <c r="AT286" s="235" t="s">
        <v>130</v>
      </c>
      <c r="AU286" s="235" t="s">
        <v>82</v>
      </c>
      <c r="AV286" s="16" t="s">
        <v>139</v>
      </c>
      <c r="AW286" s="16" t="s">
        <v>33</v>
      </c>
      <c r="AX286" s="16" t="s">
        <v>72</v>
      </c>
      <c r="AY286" s="235" t="s">
        <v>119</v>
      </c>
    </row>
    <row r="287" spans="1:65" s="15" customFormat="1" ht="10.199999999999999">
      <c r="B287" s="214"/>
      <c r="C287" s="215"/>
      <c r="D287" s="188" t="s">
        <v>130</v>
      </c>
      <c r="E287" s="216" t="s">
        <v>19</v>
      </c>
      <c r="F287" s="217" t="s">
        <v>133</v>
      </c>
      <c r="G287" s="215"/>
      <c r="H287" s="218">
        <v>27.062999999999999</v>
      </c>
      <c r="I287" s="219"/>
      <c r="J287" s="215"/>
      <c r="K287" s="215"/>
      <c r="L287" s="220"/>
      <c r="M287" s="221"/>
      <c r="N287" s="222"/>
      <c r="O287" s="222"/>
      <c r="P287" s="222"/>
      <c r="Q287" s="222"/>
      <c r="R287" s="222"/>
      <c r="S287" s="222"/>
      <c r="T287" s="223"/>
      <c r="AT287" s="224" t="s">
        <v>130</v>
      </c>
      <c r="AU287" s="224" t="s">
        <v>82</v>
      </c>
      <c r="AV287" s="15" t="s">
        <v>126</v>
      </c>
      <c r="AW287" s="15" t="s">
        <v>33</v>
      </c>
      <c r="AX287" s="15" t="s">
        <v>80</v>
      </c>
      <c r="AY287" s="224" t="s">
        <v>119</v>
      </c>
    </row>
    <row r="288" spans="1:65" s="2" customFormat="1" ht="24.15" customHeight="1">
      <c r="A288" s="36"/>
      <c r="B288" s="37"/>
      <c r="C288" s="175" t="s">
        <v>301</v>
      </c>
      <c r="D288" s="175" t="s">
        <v>121</v>
      </c>
      <c r="E288" s="176" t="s">
        <v>302</v>
      </c>
      <c r="F288" s="177" t="s">
        <v>303</v>
      </c>
      <c r="G288" s="178" t="s">
        <v>124</v>
      </c>
      <c r="H288" s="179">
        <v>21.09</v>
      </c>
      <c r="I288" s="180"/>
      <c r="J288" s="181">
        <f>ROUND(I288*H288,2)</f>
        <v>0</v>
      </c>
      <c r="K288" s="177" t="s">
        <v>125</v>
      </c>
      <c r="L288" s="41"/>
      <c r="M288" s="182" t="s">
        <v>19</v>
      </c>
      <c r="N288" s="183" t="s">
        <v>43</v>
      </c>
      <c r="O288" s="66"/>
      <c r="P288" s="184">
        <f>O288*H288</f>
        <v>0</v>
      </c>
      <c r="Q288" s="184">
        <v>0</v>
      </c>
      <c r="R288" s="184">
        <f>Q288*H288</f>
        <v>0</v>
      </c>
      <c r="S288" s="184">
        <v>0</v>
      </c>
      <c r="T288" s="185">
        <f>S288*H288</f>
        <v>0</v>
      </c>
      <c r="U288" s="36"/>
      <c r="V288" s="36"/>
      <c r="W288" s="36"/>
      <c r="X288" s="36"/>
      <c r="Y288" s="36"/>
      <c r="Z288" s="36"/>
      <c r="AA288" s="36"/>
      <c r="AB288" s="36"/>
      <c r="AC288" s="36"/>
      <c r="AD288" s="36"/>
      <c r="AE288" s="36"/>
      <c r="AR288" s="186" t="s">
        <v>126</v>
      </c>
      <c r="AT288" s="186" t="s">
        <v>121</v>
      </c>
      <c r="AU288" s="186" t="s">
        <v>82</v>
      </c>
      <c r="AY288" s="19" t="s">
        <v>119</v>
      </c>
      <c r="BE288" s="187">
        <f>IF(N288="základní",J288,0)</f>
        <v>0</v>
      </c>
      <c r="BF288" s="187">
        <f>IF(N288="snížená",J288,0)</f>
        <v>0</v>
      </c>
      <c r="BG288" s="187">
        <f>IF(N288="zákl. přenesená",J288,0)</f>
        <v>0</v>
      </c>
      <c r="BH288" s="187">
        <f>IF(N288="sníž. přenesená",J288,0)</f>
        <v>0</v>
      </c>
      <c r="BI288" s="187">
        <f>IF(N288="nulová",J288,0)</f>
        <v>0</v>
      </c>
      <c r="BJ288" s="19" t="s">
        <v>80</v>
      </c>
      <c r="BK288" s="187">
        <f>ROUND(I288*H288,2)</f>
        <v>0</v>
      </c>
      <c r="BL288" s="19" t="s">
        <v>126</v>
      </c>
      <c r="BM288" s="186" t="s">
        <v>304</v>
      </c>
    </row>
    <row r="289" spans="1:65" s="2" customFormat="1" ht="48">
      <c r="A289" s="36"/>
      <c r="B289" s="37"/>
      <c r="C289" s="38"/>
      <c r="D289" s="188" t="s">
        <v>128</v>
      </c>
      <c r="E289" s="38"/>
      <c r="F289" s="189" t="s">
        <v>305</v>
      </c>
      <c r="G289" s="38"/>
      <c r="H289" s="38"/>
      <c r="I289" s="190"/>
      <c r="J289" s="38"/>
      <c r="K289" s="38"/>
      <c r="L289" s="41"/>
      <c r="M289" s="191"/>
      <c r="N289" s="192"/>
      <c r="O289" s="66"/>
      <c r="P289" s="66"/>
      <c r="Q289" s="66"/>
      <c r="R289" s="66"/>
      <c r="S289" s="66"/>
      <c r="T289" s="67"/>
      <c r="U289" s="36"/>
      <c r="V289" s="36"/>
      <c r="W289" s="36"/>
      <c r="X289" s="36"/>
      <c r="Y289" s="36"/>
      <c r="Z289" s="36"/>
      <c r="AA289" s="36"/>
      <c r="AB289" s="36"/>
      <c r="AC289" s="36"/>
      <c r="AD289" s="36"/>
      <c r="AE289" s="36"/>
      <c r="AT289" s="19" t="s">
        <v>128</v>
      </c>
      <c r="AU289" s="19" t="s">
        <v>82</v>
      </c>
    </row>
    <row r="290" spans="1:65" s="13" customFormat="1" ht="10.199999999999999">
      <c r="B290" s="193"/>
      <c r="C290" s="194"/>
      <c r="D290" s="188" t="s">
        <v>130</v>
      </c>
      <c r="E290" s="195" t="s">
        <v>19</v>
      </c>
      <c r="F290" s="196" t="s">
        <v>131</v>
      </c>
      <c r="G290" s="194"/>
      <c r="H290" s="195" t="s">
        <v>19</v>
      </c>
      <c r="I290" s="197"/>
      <c r="J290" s="194"/>
      <c r="K290" s="194"/>
      <c r="L290" s="198"/>
      <c r="M290" s="199"/>
      <c r="N290" s="200"/>
      <c r="O290" s="200"/>
      <c r="P290" s="200"/>
      <c r="Q290" s="200"/>
      <c r="R290" s="200"/>
      <c r="S290" s="200"/>
      <c r="T290" s="201"/>
      <c r="AT290" s="202" t="s">
        <v>130</v>
      </c>
      <c r="AU290" s="202" t="s">
        <v>82</v>
      </c>
      <c r="AV290" s="13" t="s">
        <v>80</v>
      </c>
      <c r="AW290" s="13" t="s">
        <v>33</v>
      </c>
      <c r="AX290" s="13" t="s">
        <v>72</v>
      </c>
      <c r="AY290" s="202" t="s">
        <v>119</v>
      </c>
    </row>
    <row r="291" spans="1:65" s="13" customFormat="1" ht="10.199999999999999">
      <c r="B291" s="193"/>
      <c r="C291" s="194"/>
      <c r="D291" s="188" t="s">
        <v>130</v>
      </c>
      <c r="E291" s="195" t="s">
        <v>19</v>
      </c>
      <c r="F291" s="196" t="s">
        <v>170</v>
      </c>
      <c r="G291" s="194"/>
      <c r="H291" s="195" t="s">
        <v>19</v>
      </c>
      <c r="I291" s="197"/>
      <c r="J291" s="194"/>
      <c r="K291" s="194"/>
      <c r="L291" s="198"/>
      <c r="M291" s="199"/>
      <c r="N291" s="200"/>
      <c r="O291" s="200"/>
      <c r="P291" s="200"/>
      <c r="Q291" s="200"/>
      <c r="R291" s="200"/>
      <c r="S291" s="200"/>
      <c r="T291" s="201"/>
      <c r="AT291" s="202" t="s">
        <v>130</v>
      </c>
      <c r="AU291" s="202" t="s">
        <v>82</v>
      </c>
      <c r="AV291" s="13" t="s">
        <v>80</v>
      </c>
      <c r="AW291" s="13" t="s">
        <v>33</v>
      </c>
      <c r="AX291" s="13" t="s">
        <v>72</v>
      </c>
      <c r="AY291" s="202" t="s">
        <v>119</v>
      </c>
    </row>
    <row r="292" spans="1:65" s="14" customFormat="1" ht="10.199999999999999">
      <c r="B292" s="203"/>
      <c r="C292" s="204"/>
      <c r="D292" s="188" t="s">
        <v>130</v>
      </c>
      <c r="E292" s="205" t="s">
        <v>19</v>
      </c>
      <c r="F292" s="206" t="s">
        <v>306</v>
      </c>
      <c r="G292" s="204"/>
      <c r="H292" s="207">
        <v>21.09</v>
      </c>
      <c r="I292" s="208"/>
      <c r="J292" s="204"/>
      <c r="K292" s="204"/>
      <c r="L292" s="209"/>
      <c r="M292" s="210"/>
      <c r="N292" s="211"/>
      <c r="O292" s="211"/>
      <c r="P292" s="211"/>
      <c r="Q292" s="211"/>
      <c r="R292" s="211"/>
      <c r="S292" s="211"/>
      <c r="T292" s="212"/>
      <c r="AT292" s="213" t="s">
        <v>130</v>
      </c>
      <c r="AU292" s="213" t="s">
        <v>82</v>
      </c>
      <c r="AV292" s="14" t="s">
        <v>82</v>
      </c>
      <c r="AW292" s="14" t="s">
        <v>33</v>
      </c>
      <c r="AX292" s="14" t="s">
        <v>72</v>
      </c>
      <c r="AY292" s="213" t="s">
        <v>119</v>
      </c>
    </row>
    <row r="293" spans="1:65" s="16" customFormat="1" ht="10.199999999999999">
      <c r="B293" s="225"/>
      <c r="C293" s="226"/>
      <c r="D293" s="188" t="s">
        <v>130</v>
      </c>
      <c r="E293" s="227" t="s">
        <v>19</v>
      </c>
      <c r="F293" s="228" t="s">
        <v>172</v>
      </c>
      <c r="G293" s="226"/>
      <c r="H293" s="229">
        <v>21.09</v>
      </c>
      <c r="I293" s="230"/>
      <c r="J293" s="226"/>
      <c r="K293" s="226"/>
      <c r="L293" s="231"/>
      <c r="M293" s="232"/>
      <c r="N293" s="233"/>
      <c r="O293" s="233"/>
      <c r="P293" s="233"/>
      <c r="Q293" s="233"/>
      <c r="R293" s="233"/>
      <c r="S293" s="233"/>
      <c r="T293" s="234"/>
      <c r="AT293" s="235" t="s">
        <v>130</v>
      </c>
      <c r="AU293" s="235" t="s">
        <v>82</v>
      </c>
      <c r="AV293" s="16" t="s">
        <v>139</v>
      </c>
      <c r="AW293" s="16" t="s">
        <v>33</v>
      </c>
      <c r="AX293" s="16" t="s">
        <v>72</v>
      </c>
      <c r="AY293" s="235" t="s">
        <v>119</v>
      </c>
    </row>
    <row r="294" spans="1:65" s="15" customFormat="1" ht="10.199999999999999">
      <c r="B294" s="214"/>
      <c r="C294" s="215"/>
      <c r="D294" s="188" t="s">
        <v>130</v>
      </c>
      <c r="E294" s="216" t="s">
        <v>19</v>
      </c>
      <c r="F294" s="217" t="s">
        <v>133</v>
      </c>
      <c r="G294" s="215"/>
      <c r="H294" s="218">
        <v>21.09</v>
      </c>
      <c r="I294" s="219"/>
      <c r="J294" s="215"/>
      <c r="K294" s="215"/>
      <c r="L294" s="220"/>
      <c r="M294" s="221"/>
      <c r="N294" s="222"/>
      <c r="O294" s="222"/>
      <c r="P294" s="222"/>
      <c r="Q294" s="222"/>
      <c r="R294" s="222"/>
      <c r="S294" s="222"/>
      <c r="T294" s="223"/>
      <c r="AT294" s="224" t="s">
        <v>130</v>
      </c>
      <c r="AU294" s="224" t="s">
        <v>82</v>
      </c>
      <c r="AV294" s="15" t="s">
        <v>126</v>
      </c>
      <c r="AW294" s="15" t="s">
        <v>33</v>
      </c>
      <c r="AX294" s="15" t="s">
        <v>80</v>
      </c>
      <c r="AY294" s="224" t="s">
        <v>119</v>
      </c>
    </row>
    <row r="295" spans="1:65" s="2" customFormat="1" ht="37.799999999999997" customHeight="1">
      <c r="A295" s="36"/>
      <c r="B295" s="37"/>
      <c r="C295" s="175" t="s">
        <v>307</v>
      </c>
      <c r="D295" s="175" t="s">
        <v>121</v>
      </c>
      <c r="E295" s="176" t="s">
        <v>308</v>
      </c>
      <c r="F295" s="177" t="s">
        <v>309</v>
      </c>
      <c r="G295" s="178" t="s">
        <v>124</v>
      </c>
      <c r="H295" s="179">
        <v>333.97699999999998</v>
      </c>
      <c r="I295" s="180"/>
      <c r="J295" s="181">
        <f>ROUND(I295*H295,2)</f>
        <v>0</v>
      </c>
      <c r="K295" s="177" t="s">
        <v>125</v>
      </c>
      <c r="L295" s="41"/>
      <c r="M295" s="182" t="s">
        <v>19</v>
      </c>
      <c r="N295" s="183" t="s">
        <v>43</v>
      </c>
      <c r="O295" s="66"/>
      <c r="P295" s="184">
        <f>O295*H295</f>
        <v>0</v>
      </c>
      <c r="Q295" s="184">
        <v>8.4250000000000005E-2</v>
      </c>
      <c r="R295" s="184">
        <f>Q295*H295</f>
        <v>28.137562249999998</v>
      </c>
      <c r="S295" s="184">
        <v>0</v>
      </c>
      <c r="T295" s="185">
        <f>S295*H295</f>
        <v>0</v>
      </c>
      <c r="U295" s="36"/>
      <c r="V295" s="36"/>
      <c r="W295" s="36"/>
      <c r="X295" s="36"/>
      <c r="Y295" s="36"/>
      <c r="Z295" s="36"/>
      <c r="AA295" s="36"/>
      <c r="AB295" s="36"/>
      <c r="AC295" s="36"/>
      <c r="AD295" s="36"/>
      <c r="AE295" s="36"/>
      <c r="AR295" s="186" t="s">
        <v>126</v>
      </c>
      <c r="AT295" s="186" t="s">
        <v>121</v>
      </c>
      <c r="AU295" s="186" t="s">
        <v>82</v>
      </c>
      <c r="AY295" s="19" t="s">
        <v>119</v>
      </c>
      <c r="BE295" s="187">
        <f>IF(N295="základní",J295,0)</f>
        <v>0</v>
      </c>
      <c r="BF295" s="187">
        <f>IF(N295="snížená",J295,0)</f>
        <v>0</v>
      </c>
      <c r="BG295" s="187">
        <f>IF(N295="zákl. přenesená",J295,0)</f>
        <v>0</v>
      </c>
      <c r="BH295" s="187">
        <f>IF(N295="sníž. přenesená",J295,0)</f>
        <v>0</v>
      </c>
      <c r="BI295" s="187">
        <f>IF(N295="nulová",J295,0)</f>
        <v>0</v>
      </c>
      <c r="BJ295" s="19" t="s">
        <v>80</v>
      </c>
      <c r="BK295" s="187">
        <f>ROUND(I295*H295,2)</f>
        <v>0</v>
      </c>
      <c r="BL295" s="19" t="s">
        <v>126</v>
      </c>
      <c r="BM295" s="186" t="s">
        <v>310</v>
      </c>
    </row>
    <row r="296" spans="1:65" s="2" customFormat="1" ht="115.2">
      <c r="A296" s="36"/>
      <c r="B296" s="37"/>
      <c r="C296" s="38"/>
      <c r="D296" s="188" t="s">
        <v>128</v>
      </c>
      <c r="E296" s="38"/>
      <c r="F296" s="189" t="s">
        <v>311</v>
      </c>
      <c r="G296" s="38"/>
      <c r="H296" s="38"/>
      <c r="I296" s="190"/>
      <c r="J296" s="38"/>
      <c r="K296" s="38"/>
      <c r="L296" s="41"/>
      <c r="M296" s="191"/>
      <c r="N296" s="192"/>
      <c r="O296" s="66"/>
      <c r="P296" s="66"/>
      <c r="Q296" s="66"/>
      <c r="R296" s="66"/>
      <c r="S296" s="66"/>
      <c r="T296" s="67"/>
      <c r="U296" s="36"/>
      <c r="V296" s="36"/>
      <c r="W296" s="36"/>
      <c r="X296" s="36"/>
      <c r="Y296" s="36"/>
      <c r="Z296" s="36"/>
      <c r="AA296" s="36"/>
      <c r="AB296" s="36"/>
      <c r="AC296" s="36"/>
      <c r="AD296" s="36"/>
      <c r="AE296" s="36"/>
      <c r="AT296" s="19" t="s">
        <v>128</v>
      </c>
      <c r="AU296" s="19" t="s">
        <v>82</v>
      </c>
    </row>
    <row r="297" spans="1:65" s="13" customFormat="1" ht="10.199999999999999">
      <c r="B297" s="193"/>
      <c r="C297" s="194"/>
      <c r="D297" s="188" t="s">
        <v>130</v>
      </c>
      <c r="E297" s="195" t="s">
        <v>19</v>
      </c>
      <c r="F297" s="196" t="s">
        <v>131</v>
      </c>
      <c r="G297" s="194"/>
      <c r="H297" s="195" t="s">
        <v>19</v>
      </c>
      <c r="I297" s="197"/>
      <c r="J297" s="194"/>
      <c r="K297" s="194"/>
      <c r="L297" s="198"/>
      <c r="M297" s="199"/>
      <c r="N297" s="200"/>
      <c r="O297" s="200"/>
      <c r="P297" s="200"/>
      <c r="Q297" s="200"/>
      <c r="R297" s="200"/>
      <c r="S297" s="200"/>
      <c r="T297" s="201"/>
      <c r="AT297" s="202" t="s">
        <v>130</v>
      </c>
      <c r="AU297" s="202" t="s">
        <v>82</v>
      </c>
      <c r="AV297" s="13" t="s">
        <v>80</v>
      </c>
      <c r="AW297" s="13" t="s">
        <v>33</v>
      </c>
      <c r="AX297" s="13" t="s">
        <v>72</v>
      </c>
      <c r="AY297" s="202" t="s">
        <v>119</v>
      </c>
    </row>
    <row r="298" spans="1:65" s="13" customFormat="1" ht="10.199999999999999">
      <c r="B298" s="193"/>
      <c r="C298" s="194"/>
      <c r="D298" s="188" t="s">
        <v>130</v>
      </c>
      <c r="E298" s="195" t="s">
        <v>19</v>
      </c>
      <c r="F298" s="196" t="s">
        <v>192</v>
      </c>
      <c r="G298" s="194"/>
      <c r="H298" s="195" t="s">
        <v>19</v>
      </c>
      <c r="I298" s="197"/>
      <c r="J298" s="194"/>
      <c r="K298" s="194"/>
      <c r="L298" s="198"/>
      <c r="M298" s="199"/>
      <c r="N298" s="200"/>
      <c r="O298" s="200"/>
      <c r="P298" s="200"/>
      <c r="Q298" s="200"/>
      <c r="R298" s="200"/>
      <c r="S298" s="200"/>
      <c r="T298" s="201"/>
      <c r="AT298" s="202" t="s">
        <v>130</v>
      </c>
      <c r="AU298" s="202" t="s">
        <v>82</v>
      </c>
      <c r="AV298" s="13" t="s">
        <v>80</v>
      </c>
      <c r="AW298" s="13" t="s">
        <v>33</v>
      </c>
      <c r="AX298" s="13" t="s">
        <v>72</v>
      </c>
      <c r="AY298" s="202" t="s">
        <v>119</v>
      </c>
    </row>
    <row r="299" spans="1:65" s="14" customFormat="1" ht="10.199999999999999">
      <c r="B299" s="203"/>
      <c r="C299" s="204"/>
      <c r="D299" s="188" t="s">
        <v>130</v>
      </c>
      <c r="E299" s="205" t="s">
        <v>19</v>
      </c>
      <c r="F299" s="206" t="s">
        <v>219</v>
      </c>
      <c r="G299" s="204"/>
      <c r="H299" s="207">
        <v>331.62700000000001</v>
      </c>
      <c r="I299" s="208"/>
      <c r="J299" s="204"/>
      <c r="K299" s="204"/>
      <c r="L299" s="209"/>
      <c r="M299" s="210"/>
      <c r="N299" s="211"/>
      <c r="O299" s="211"/>
      <c r="P299" s="211"/>
      <c r="Q299" s="211"/>
      <c r="R299" s="211"/>
      <c r="S299" s="211"/>
      <c r="T299" s="212"/>
      <c r="AT299" s="213" t="s">
        <v>130</v>
      </c>
      <c r="AU299" s="213" t="s">
        <v>82</v>
      </c>
      <c r="AV299" s="14" t="s">
        <v>82</v>
      </c>
      <c r="AW299" s="14" t="s">
        <v>33</v>
      </c>
      <c r="AX299" s="14" t="s">
        <v>72</v>
      </c>
      <c r="AY299" s="213" t="s">
        <v>119</v>
      </c>
    </row>
    <row r="300" spans="1:65" s="16" customFormat="1" ht="10.199999999999999">
      <c r="B300" s="225"/>
      <c r="C300" s="226"/>
      <c r="D300" s="188" t="s">
        <v>130</v>
      </c>
      <c r="E300" s="227" t="s">
        <v>19</v>
      </c>
      <c r="F300" s="228" t="s">
        <v>195</v>
      </c>
      <c r="G300" s="226"/>
      <c r="H300" s="229">
        <v>331.62700000000001</v>
      </c>
      <c r="I300" s="230"/>
      <c r="J300" s="226"/>
      <c r="K300" s="226"/>
      <c r="L300" s="231"/>
      <c r="M300" s="232"/>
      <c r="N300" s="233"/>
      <c r="O300" s="233"/>
      <c r="P300" s="233"/>
      <c r="Q300" s="233"/>
      <c r="R300" s="233"/>
      <c r="S300" s="233"/>
      <c r="T300" s="234"/>
      <c r="AT300" s="235" t="s">
        <v>130</v>
      </c>
      <c r="AU300" s="235" t="s">
        <v>82</v>
      </c>
      <c r="AV300" s="16" t="s">
        <v>139</v>
      </c>
      <c r="AW300" s="16" t="s">
        <v>33</v>
      </c>
      <c r="AX300" s="16" t="s">
        <v>72</v>
      </c>
      <c r="AY300" s="235" t="s">
        <v>119</v>
      </c>
    </row>
    <row r="301" spans="1:65" s="13" customFormat="1" ht="10.199999999999999">
      <c r="B301" s="193"/>
      <c r="C301" s="194"/>
      <c r="D301" s="188" t="s">
        <v>130</v>
      </c>
      <c r="E301" s="195" t="s">
        <v>19</v>
      </c>
      <c r="F301" s="196" t="s">
        <v>273</v>
      </c>
      <c r="G301" s="194"/>
      <c r="H301" s="195" t="s">
        <v>19</v>
      </c>
      <c r="I301" s="197"/>
      <c r="J301" s="194"/>
      <c r="K301" s="194"/>
      <c r="L301" s="198"/>
      <c r="M301" s="199"/>
      <c r="N301" s="200"/>
      <c r="O301" s="200"/>
      <c r="P301" s="200"/>
      <c r="Q301" s="200"/>
      <c r="R301" s="200"/>
      <c r="S301" s="200"/>
      <c r="T301" s="201"/>
      <c r="AT301" s="202" t="s">
        <v>130</v>
      </c>
      <c r="AU301" s="202" t="s">
        <v>82</v>
      </c>
      <c r="AV301" s="13" t="s">
        <v>80</v>
      </c>
      <c r="AW301" s="13" t="s">
        <v>33</v>
      </c>
      <c r="AX301" s="13" t="s">
        <v>72</v>
      </c>
      <c r="AY301" s="202" t="s">
        <v>119</v>
      </c>
    </row>
    <row r="302" spans="1:65" s="14" customFormat="1" ht="10.199999999999999">
      <c r="B302" s="203"/>
      <c r="C302" s="204"/>
      <c r="D302" s="188" t="s">
        <v>130</v>
      </c>
      <c r="E302" s="205" t="s">
        <v>19</v>
      </c>
      <c r="F302" s="206" t="s">
        <v>274</v>
      </c>
      <c r="G302" s="204"/>
      <c r="H302" s="207">
        <v>2.35</v>
      </c>
      <c r="I302" s="208"/>
      <c r="J302" s="204"/>
      <c r="K302" s="204"/>
      <c r="L302" s="209"/>
      <c r="M302" s="210"/>
      <c r="N302" s="211"/>
      <c r="O302" s="211"/>
      <c r="P302" s="211"/>
      <c r="Q302" s="211"/>
      <c r="R302" s="211"/>
      <c r="S302" s="211"/>
      <c r="T302" s="212"/>
      <c r="AT302" s="213" t="s">
        <v>130</v>
      </c>
      <c r="AU302" s="213" t="s">
        <v>82</v>
      </c>
      <c r="AV302" s="14" t="s">
        <v>82</v>
      </c>
      <c r="AW302" s="14" t="s">
        <v>33</v>
      </c>
      <c r="AX302" s="14" t="s">
        <v>72</v>
      </c>
      <c r="AY302" s="213" t="s">
        <v>119</v>
      </c>
    </row>
    <row r="303" spans="1:65" s="16" customFormat="1" ht="10.199999999999999">
      <c r="B303" s="225"/>
      <c r="C303" s="226"/>
      <c r="D303" s="188" t="s">
        <v>130</v>
      </c>
      <c r="E303" s="227" t="s">
        <v>19</v>
      </c>
      <c r="F303" s="228" t="s">
        <v>275</v>
      </c>
      <c r="G303" s="226"/>
      <c r="H303" s="229">
        <v>2.35</v>
      </c>
      <c r="I303" s="230"/>
      <c r="J303" s="226"/>
      <c r="K303" s="226"/>
      <c r="L303" s="231"/>
      <c r="M303" s="232"/>
      <c r="N303" s="233"/>
      <c r="O303" s="233"/>
      <c r="P303" s="233"/>
      <c r="Q303" s="233"/>
      <c r="R303" s="233"/>
      <c r="S303" s="233"/>
      <c r="T303" s="234"/>
      <c r="AT303" s="235" t="s">
        <v>130</v>
      </c>
      <c r="AU303" s="235" t="s">
        <v>82</v>
      </c>
      <c r="AV303" s="16" t="s">
        <v>139</v>
      </c>
      <c r="AW303" s="16" t="s">
        <v>33</v>
      </c>
      <c r="AX303" s="16" t="s">
        <v>72</v>
      </c>
      <c r="AY303" s="235" t="s">
        <v>119</v>
      </c>
    </row>
    <row r="304" spans="1:65" s="15" customFormat="1" ht="10.199999999999999">
      <c r="B304" s="214"/>
      <c r="C304" s="215"/>
      <c r="D304" s="188" t="s">
        <v>130</v>
      </c>
      <c r="E304" s="216" t="s">
        <v>19</v>
      </c>
      <c r="F304" s="217" t="s">
        <v>133</v>
      </c>
      <c r="G304" s="215"/>
      <c r="H304" s="218">
        <v>333.97699999999998</v>
      </c>
      <c r="I304" s="219"/>
      <c r="J304" s="215"/>
      <c r="K304" s="215"/>
      <c r="L304" s="220"/>
      <c r="M304" s="221"/>
      <c r="N304" s="222"/>
      <c r="O304" s="222"/>
      <c r="P304" s="222"/>
      <c r="Q304" s="222"/>
      <c r="R304" s="222"/>
      <c r="S304" s="222"/>
      <c r="T304" s="223"/>
      <c r="AT304" s="224" t="s">
        <v>130</v>
      </c>
      <c r="AU304" s="224" t="s">
        <v>82</v>
      </c>
      <c r="AV304" s="15" t="s">
        <v>126</v>
      </c>
      <c r="AW304" s="15" t="s">
        <v>33</v>
      </c>
      <c r="AX304" s="15" t="s">
        <v>80</v>
      </c>
      <c r="AY304" s="224" t="s">
        <v>119</v>
      </c>
    </row>
    <row r="305" spans="1:65" s="2" customFormat="1" ht="14.4" customHeight="1">
      <c r="A305" s="36"/>
      <c r="B305" s="37"/>
      <c r="C305" s="236" t="s">
        <v>312</v>
      </c>
      <c r="D305" s="236" t="s">
        <v>313</v>
      </c>
      <c r="E305" s="237" t="s">
        <v>314</v>
      </c>
      <c r="F305" s="238" t="s">
        <v>315</v>
      </c>
      <c r="G305" s="239" t="s">
        <v>124</v>
      </c>
      <c r="H305" s="240">
        <v>340.95800000000003</v>
      </c>
      <c r="I305" s="241"/>
      <c r="J305" s="242">
        <f>ROUND(I305*H305,2)</f>
        <v>0</v>
      </c>
      <c r="K305" s="238" t="s">
        <v>125</v>
      </c>
      <c r="L305" s="243"/>
      <c r="M305" s="244" t="s">
        <v>19</v>
      </c>
      <c r="N305" s="245" t="s">
        <v>43</v>
      </c>
      <c r="O305" s="66"/>
      <c r="P305" s="184">
        <f>O305*H305</f>
        <v>0</v>
      </c>
      <c r="Q305" s="184">
        <v>0.13100000000000001</v>
      </c>
      <c r="R305" s="184">
        <f>Q305*H305</f>
        <v>44.665498000000007</v>
      </c>
      <c r="S305" s="184">
        <v>0</v>
      </c>
      <c r="T305" s="185">
        <f>S305*H305</f>
        <v>0</v>
      </c>
      <c r="U305" s="36"/>
      <c r="V305" s="36"/>
      <c r="W305" s="36"/>
      <c r="X305" s="36"/>
      <c r="Y305" s="36"/>
      <c r="Z305" s="36"/>
      <c r="AA305" s="36"/>
      <c r="AB305" s="36"/>
      <c r="AC305" s="36"/>
      <c r="AD305" s="36"/>
      <c r="AE305" s="36"/>
      <c r="AR305" s="186" t="s">
        <v>165</v>
      </c>
      <c r="AT305" s="186" t="s">
        <v>313</v>
      </c>
      <c r="AU305" s="186" t="s">
        <v>82</v>
      </c>
      <c r="AY305" s="19" t="s">
        <v>119</v>
      </c>
      <c r="BE305" s="187">
        <f>IF(N305="základní",J305,0)</f>
        <v>0</v>
      </c>
      <c r="BF305" s="187">
        <f>IF(N305="snížená",J305,0)</f>
        <v>0</v>
      </c>
      <c r="BG305" s="187">
        <f>IF(N305="zákl. přenesená",J305,0)</f>
        <v>0</v>
      </c>
      <c r="BH305" s="187">
        <f>IF(N305="sníž. přenesená",J305,0)</f>
        <v>0</v>
      </c>
      <c r="BI305" s="187">
        <f>IF(N305="nulová",J305,0)</f>
        <v>0</v>
      </c>
      <c r="BJ305" s="19" t="s">
        <v>80</v>
      </c>
      <c r="BK305" s="187">
        <f>ROUND(I305*H305,2)</f>
        <v>0</v>
      </c>
      <c r="BL305" s="19" t="s">
        <v>126</v>
      </c>
      <c r="BM305" s="186" t="s">
        <v>316</v>
      </c>
    </row>
    <row r="306" spans="1:65" s="14" customFormat="1" ht="10.199999999999999">
      <c r="B306" s="203"/>
      <c r="C306" s="204"/>
      <c r="D306" s="188" t="s">
        <v>130</v>
      </c>
      <c r="E306" s="205" t="s">
        <v>19</v>
      </c>
      <c r="F306" s="206" t="s">
        <v>317</v>
      </c>
      <c r="G306" s="204"/>
      <c r="H306" s="207">
        <v>331.62700000000001</v>
      </c>
      <c r="I306" s="208"/>
      <c r="J306" s="204"/>
      <c r="K306" s="204"/>
      <c r="L306" s="209"/>
      <c r="M306" s="210"/>
      <c r="N306" s="211"/>
      <c r="O306" s="211"/>
      <c r="P306" s="211"/>
      <c r="Q306" s="211"/>
      <c r="R306" s="211"/>
      <c r="S306" s="211"/>
      <c r="T306" s="212"/>
      <c r="AT306" s="213" t="s">
        <v>130</v>
      </c>
      <c r="AU306" s="213" t="s">
        <v>82</v>
      </c>
      <c r="AV306" s="14" t="s">
        <v>82</v>
      </c>
      <c r="AW306" s="14" t="s">
        <v>33</v>
      </c>
      <c r="AX306" s="14" t="s">
        <v>72</v>
      </c>
      <c r="AY306" s="213" t="s">
        <v>119</v>
      </c>
    </row>
    <row r="307" spans="1:65" s="14" customFormat="1" ht="10.199999999999999">
      <c r="B307" s="203"/>
      <c r="C307" s="204"/>
      <c r="D307" s="188" t="s">
        <v>130</v>
      </c>
      <c r="E307" s="205" t="s">
        <v>19</v>
      </c>
      <c r="F307" s="206" t="s">
        <v>318</v>
      </c>
      <c r="G307" s="204"/>
      <c r="H307" s="207">
        <v>-0.6</v>
      </c>
      <c r="I307" s="208"/>
      <c r="J307" s="204"/>
      <c r="K307" s="204"/>
      <c r="L307" s="209"/>
      <c r="M307" s="210"/>
      <c r="N307" s="211"/>
      <c r="O307" s="211"/>
      <c r="P307" s="211"/>
      <c r="Q307" s="211"/>
      <c r="R307" s="211"/>
      <c r="S307" s="211"/>
      <c r="T307" s="212"/>
      <c r="AT307" s="213" t="s">
        <v>130</v>
      </c>
      <c r="AU307" s="213" t="s">
        <v>82</v>
      </c>
      <c r="AV307" s="14" t="s">
        <v>82</v>
      </c>
      <c r="AW307" s="14" t="s">
        <v>33</v>
      </c>
      <c r="AX307" s="14" t="s">
        <v>72</v>
      </c>
      <c r="AY307" s="213" t="s">
        <v>119</v>
      </c>
    </row>
    <row r="308" spans="1:65" s="15" customFormat="1" ht="10.199999999999999">
      <c r="B308" s="214"/>
      <c r="C308" s="215"/>
      <c r="D308" s="188" t="s">
        <v>130</v>
      </c>
      <c r="E308" s="216" t="s">
        <v>19</v>
      </c>
      <c r="F308" s="217" t="s">
        <v>133</v>
      </c>
      <c r="G308" s="215"/>
      <c r="H308" s="218">
        <v>331.02699999999999</v>
      </c>
      <c r="I308" s="219"/>
      <c r="J308" s="215"/>
      <c r="K308" s="215"/>
      <c r="L308" s="220"/>
      <c r="M308" s="221"/>
      <c r="N308" s="222"/>
      <c r="O308" s="222"/>
      <c r="P308" s="222"/>
      <c r="Q308" s="222"/>
      <c r="R308" s="222"/>
      <c r="S308" s="222"/>
      <c r="T308" s="223"/>
      <c r="AT308" s="224" t="s">
        <v>130</v>
      </c>
      <c r="AU308" s="224" t="s">
        <v>82</v>
      </c>
      <c r="AV308" s="15" t="s">
        <v>126</v>
      </c>
      <c r="AW308" s="15" t="s">
        <v>33</v>
      </c>
      <c r="AX308" s="15" t="s">
        <v>80</v>
      </c>
      <c r="AY308" s="224" t="s">
        <v>119</v>
      </c>
    </row>
    <row r="309" spans="1:65" s="14" customFormat="1" ht="10.199999999999999">
      <c r="B309" s="203"/>
      <c r="C309" s="204"/>
      <c r="D309" s="188" t="s">
        <v>130</v>
      </c>
      <c r="E309" s="204"/>
      <c r="F309" s="206" t="s">
        <v>319</v>
      </c>
      <c r="G309" s="204"/>
      <c r="H309" s="207">
        <v>340.95800000000003</v>
      </c>
      <c r="I309" s="208"/>
      <c r="J309" s="204"/>
      <c r="K309" s="204"/>
      <c r="L309" s="209"/>
      <c r="M309" s="210"/>
      <c r="N309" s="211"/>
      <c r="O309" s="211"/>
      <c r="P309" s="211"/>
      <c r="Q309" s="211"/>
      <c r="R309" s="211"/>
      <c r="S309" s="211"/>
      <c r="T309" s="212"/>
      <c r="AT309" s="213" t="s">
        <v>130</v>
      </c>
      <c r="AU309" s="213" t="s">
        <v>82</v>
      </c>
      <c r="AV309" s="14" t="s">
        <v>82</v>
      </c>
      <c r="AW309" s="14" t="s">
        <v>4</v>
      </c>
      <c r="AX309" s="14" t="s">
        <v>80</v>
      </c>
      <c r="AY309" s="213" t="s">
        <v>119</v>
      </c>
    </row>
    <row r="310" spans="1:65" s="2" customFormat="1" ht="14.4" customHeight="1">
      <c r="A310" s="36"/>
      <c r="B310" s="37"/>
      <c r="C310" s="236" t="s">
        <v>320</v>
      </c>
      <c r="D310" s="236" t="s">
        <v>313</v>
      </c>
      <c r="E310" s="237" t="s">
        <v>321</v>
      </c>
      <c r="F310" s="238" t="s">
        <v>322</v>
      </c>
      <c r="G310" s="239" t="s">
        <v>124</v>
      </c>
      <c r="H310" s="240">
        <v>0.61799999999999999</v>
      </c>
      <c r="I310" s="241"/>
      <c r="J310" s="242">
        <f>ROUND(I310*H310,2)</f>
        <v>0</v>
      </c>
      <c r="K310" s="238" t="s">
        <v>125</v>
      </c>
      <c r="L310" s="243"/>
      <c r="M310" s="244" t="s">
        <v>19</v>
      </c>
      <c r="N310" s="245" t="s">
        <v>43</v>
      </c>
      <c r="O310" s="66"/>
      <c r="P310" s="184">
        <f>O310*H310</f>
        <v>0</v>
      </c>
      <c r="Q310" s="184">
        <v>0.13100000000000001</v>
      </c>
      <c r="R310" s="184">
        <f>Q310*H310</f>
        <v>8.0958000000000002E-2</v>
      </c>
      <c r="S310" s="184">
        <v>0</v>
      </c>
      <c r="T310" s="185">
        <f>S310*H310</f>
        <v>0</v>
      </c>
      <c r="U310" s="36"/>
      <c r="V310" s="36"/>
      <c r="W310" s="36"/>
      <c r="X310" s="36"/>
      <c r="Y310" s="36"/>
      <c r="Z310" s="36"/>
      <c r="AA310" s="36"/>
      <c r="AB310" s="36"/>
      <c r="AC310" s="36"/>
      <c r="AD310" s="36"/>
      <c r="AE310" s="36"/>
      <c r="AR310" s="186" t="s">
        <v>165</v>
      </c>
      <c r="AT310" s="186" t="s">
        <v>313</v>
      </c>
      <c r="AU310" s="186" t="s">
        <v>82</v>
      </c>
      <c r="AY310" s="19" t="s">
        <v>119</v>
      </c>
      <c r="BE310" s="187">
        <f>IF(N310="základní",J310,0)</f>
        <v>0</v>
      </c>
      <c r="BF310" s="187">
        <f>IF(N310="snížená",J310,0)</f>
        <v>0</v>
      </c>
      <c r="BG310" s="187">
        <f>IF(N310="zákl. přenesená",J310,0)</f>
        <v>0</v>
      </c>
      <c r="BH310" s="187">
        <f>IF(N310="sníž. přenesená",J310,0)</f>
        <v>0</v>
      </c>
      <c r="BI310" s="187">
        <f>IF(N310="nulová",J310,0)</f>
        <v>0</v>
      </c>
      <c r="BJ310" s="19" t="s">
        <v>80</v>
      </c>
      <c r="BK310" s="187">
        <f>ROUND(I310*H310,2)</f>
        <v>0</v>
      </c>
      <c r="BL310" s="19" t="s">
        <v>126</v>
      </c>
      <c r="BM310" s="186" t="s">
        <v>323</v>
      </c>
    </row>
    <row r="311" spans="1:65" s="14" customFormat="1" ht="10.199999999999999">
      <c r="B311" s="203"/>
      <c r="C311" s="204"/>
      <c r="D311" s="188" t="s">
        <v>130</v>
      </c>
      <c r="E311" s="205" t="s">
        <v>19</v>
      </c>
      <c r="F311" s="206" t="s">
        <v>324</v>
      </c>
      <c r="G311" s="204"/>
      <c r="H311" s="207">
        <v>0.6</v>
      </c>
      <c r="I311" s="208"/>
      <c r="J311" s="204"/>
      <c r="K311" s="204"/>
      <c r="L311" s="209"/>
      <c r="M311" s="210"/>
      <c r="N311" s="211"/>
      <c r="O311" s="211"/>
      <c r="P311" s="211"/>
      <c r="Q311" s="211"/>
      <c r="R311" s="211"/>
      <c r="S311" s="211"/>
      <c r="T311" s="212"/>
      <c r="AT311" s="213" t="s">
        <v>130</v>
      </c>
      <c r="AU311" s="213" t="s">
        <v>82</v>
      </c>
      <c r="AV311" s="14" t="s">
        <v>82</v>
      </c>
      <c r="AW311" s="14" t="s">
        <v>33</v>
      </c>
      <c r="AX311" s="14" t="s">
        <v>80</v>
      </c>
      <c r="AY311" s="213" t="s">
        <v>119</v>
      </c>
    </row>
    <row r="312" spans="1:65" s="14" customFormat="1" ht="10.199999999999999">
      <c r="B312" s="203"/>
      <c r="C312" s="204"/>
      <c r="D312" s="188" t="s">
        <v>130</v>
      </c>
      <c r="E312" s="204"/>
      <c r="F312" s="206" t="s">
        <v>325</v>
      </c>
      <c r="G312" s="204"/>
      <c r="H312" s="207">
        <v>0.61799999999999999</v>
      </c>
      <c r="I312" s="208"/>
      <c r="J312" s="204"/>
      <c r="K312" s="204"/>
      <c r="L312" s="209"/>
      <c r="M312" s="210"/>
      <c r="N312" s="211"/>
      <c r="O312" s="211"/>
      <c r="P312" s="211"/>
      <c r="Q312" s="211"/>
      <c r="R312" s="211"/>
      <c r="S312" s="211"/>
      <c r="T312" s="212"/>
      <c r="AT312" s="213" t="s">
        <v>130</v>
      </c>
      <c r="AU312" s="213" t="s">
        <v>82</v>
      </c>
      <c r="AV312" s="14" t="s">
        <v>82</v>
      </c>
      <c r="AW312" s="14" t="s">
        <v>4</v>
      </c>
      <c r="AX312" s="14" t="s">
        <v>80</v>
      </c>
      <c r="AY312" s="213" t="s">
        <v>119</v>
      </c>
    </row>
    <row r="313" spans="1:65" s="2" customFormat="1" ht="49.2" customHeight="1">
      <c r="A313" s="36"/>
      <c r="B313" s="37"/>
      <c r="C313" s="175" t="s">
        <v>326</v>
      </c>
      <c r="D313" s="175" t="s">
        <v>121</v>
      </c>
      <c r="E313" s="176" t="s">
        <v>327</v>
      </c>
      <c r="F313" s="177" t="s">
        <v>328</v>
      </c>
      <c r="G313" s="178" t="s">
        <v>124</v>
      </c>
      <c r="H313" s="179">
        <v>331.62700000000001</v>
      </c>
      <c r="I313" s="180"/>
      <c r="J313" s="181">
        <f>ROUND(I313*H313,2)</f>
        <v>0</v>
      </c>
      <c r="K313" s="177" t="s">
        <v>125</v>
      </c>
      <c r="L313" s="41"/>
      <c r="M313" s="182" t="s">
        <v>19</v>
      </c>
      <c r="N313" s="183" t="s">
        <v>43</v>
      </c>
      <c r="O313" s="66"/>
      <c r="P313" s="184">
        <f>O313*H313</f>
        <v>0</v>
      </c>
      <c r="Q313" s="184">
        <v>0</v>
      </c>
      <c r="R313" s="184">
        <f>Q313*H313</f>
        <v>0</v>
      </c>
      <c r="S313" s="184">
        <v>0</v>
      </c>
      <c r="T313" s="185">
        <f>S313*H313</f>
        <v>0</v>
      </c>
      <c r="U313" s="36"/>
      <c r="V313" s="36"/>
      <c r="W313" s="36"/>
      <c r="X313" s="36"/>
      <c r="Y313" s="36"/>
      <c r="Z313" s="36"/>
      <c r="AA313" s="36"/>
      <c r="AB313" s="36"/>
      <c r="AC313" s="36"/>
      <c r="AD313" s="36"/>
      <c r="AE313" s="36"/>
      <c r="AR313" s="186" t="s">
        <v>126</v>
      </c>
      <c r="AT313" s="186" t="s">
        <v>121</v>
      </c>
      <c r="AU313" s="186" t="s">
        <v>82</v>
      </c>
      <c r="AY313" s="19" t="s">
        <v>119</v>
      </c>
      <c r="BE313" s="187">
        <f>IF(N313="základní",J313,0)</f>
        <v>0</v>
      </c>
      <c r="BF313" s="187">
        <f>IF(N313="snížená",J313,0)</f>
        <v>0</v>
      </c>
      <c r="BG313" s="187">
        <f>IF(N313="zákl. přenesená",J313,0)</f>
        <v>0</v>
      </c>
      <c r="BH313" s="187">
        <f>IF(N313="sníž. přenesená",J313,0)</f>
        <v>0</v>
      </c>
      <c r="BI313" s="187">
        <f>IF(N313="nulová",J313,0)</f>
        <v>0</v>
      </c>
      <c r="BJ313" s="19" t="s">
        <v>80</v>
      </c>
      <c r="BK313" s="187">
        <f>ROUND(I313*H313,2)</f>
        <v>0</v>
      </c>
      <c r="BL313" s="19" t="s">
        <v>126</v>
      </c>
      <c r="BM313" s="186" t="s">
        <v>329</v>
      </c>
    </row>
    <row r="314" spans="1:65" s="2" customFormat="1" ht="115.2">
      <c r="A314" s="36"/>
      <c r="B314" s="37"/>
      <c r="C314" s="38"/>
      <c r="D314" s="188" t="s">
        <v>128</v>
      </c>
      <c r="E314" s="38"/>
      <c r="F314" s="189" t="s">
        <v>311</v>
      </c>
      <c r="G314" s="38"/>
      <c r="H314" s="38"/>
      <c r="I314" s="190"/>
      <c r="J314" s="38"/>
      <c r="K314" s="38"/>
      <c r="L314" s="41"/>
      <c r="M314" s="191"/>
      <c r="N314" s="192"/>
      <c r="O314" s="66"/>
      <c r="P314" s="66"/>
      <c r="Q314" s="66"/>
      <c r="R314" s="66"/>
      <c r="S314" s="66"/>
      <c r="T314" s="67"/>
      <c r="U314" s="36"/>
      <c r="V314" s="36"/>
      <c r="W314" s="36"/>
      <c r="X314" s="36"/>
      <c r="Y314" s="36"/>
      <c r="Z314" s="36"/>
      <c r="AA314" s="36"/>
      <c r="AB314" s="36"/>
      <c r="AC314" s="36"/>
      <c r="AD314" s="36"/>
      <c r="AE314" s="36"/>
      <c r="AT314" s="19" t="s">
        <v>128</v>
      </c>
      <c r="AU314" s="19" t="s">
        <v>82</v>
      </c>
    </row>
    <row r="315" spans="1:65" s="2" customFormat="1" ht="37.799999999999997" customHeight="1">
      <c r="A315" s="36"/>
      <c r="B315" s="37"/>
      <c r="C315" s="175" t="s">
        <v>330</v>
      </c>
      <c r="D315" s="175" t="s">
        <v>121</v>
      </c>
      <c r="E315" s="176" t="s">
        <v>331</v>
      </c>
      <c r="F315" s="177" t="s">
        <v>332</v>
      </c>
      <c r="G315" s="178" t="s">
        <v>124</v>
      </c>
      <c r="H315" s="179">
        <v>141.47800000000001</v>
      </c>
      <c r="I315" s="180"/>
      <c r="J315" s="181">
        <f>ROUND(I315*H315,2)</f>
        <v>0</v>
      </c>
      <c r="K315" s="177" t="s">
        <v>125</v>
      </c>
      <c r="L315" s="41"/>
      <c r="M315" s="182" t="s">
        <v>19</v>
      </c>
      <c r="N315" s="183" t="s">
        <v>43</v>
      </c>
      <c r="O315" s="66"/>
      <c r="P315" s="184">
        <f>O315*H315</f>
        <v>0</v>
      </c>
      <c r="Q315" s="184">
        <v>0.10362</v>
      </c>
      <c r="R315" s="184">
        <f>Q315*H315</f>
        <v>14.659950360000002</v>
      </c>
      <c r="S315" s="184">
        <v>0</v>
      </c>
      <c r="T315" s="185">
        <f>S315*H315</f>
        <v>0</v>
      </c>
      <c r="U315" s="36"/>
      <c r="V315" s="36"/>
      <c r="W315" s="36"/>
      <c r="X315" s="36"/>
      <c r="Y315" s="36"/>
      <c r="Z315" s="36"/>
      <c r="AA315" s="36"/>
      <c r="AB315" s="36"/>
      <c r="AC315" s="36"/>
      <c r="AD315" s="36"/>
      <c r="AE315" s="36"/>
      <c r="AR315" s="186" t="s">
        <v>126</v>
      </c>
      <c r="AT315" s="186" t="s">
        <v>121</v>
      </c>
      <c r="AU315" s="186" t="s">
        <v>82</v>
      </c>
      <c r="AY315" s="19" t="s">
        <v>119</v>
      </c>
      <c r="BE315" s="187">
        <f>IF(N315="základní",J315,0)</f>
        <v>0</v>
      </c>
      <c r="BF315" s="187">
        <f>IF(N315="snížená",J315,0)</f>
        <v>0</v>
      </c>
      <c r="BG315" s="187">
        <f>IF(N315="zákl. přenesená",J315,0)</f>
        <v>0</v>
      </c>
      <c r="BH315" s="187">
        <f>IF(N315="sníž. přenesená",J315,0)</f>
        <v>0</v>
      </c>
      <c r="BI315" s="187">
        <f>IF(N315="nulová",J315,0)</f>
        <v>0</v>
      </c>
      <c r="BJ315" s="19" t="s">
        <v>80</v>
      </c>
      <c r="BK315" s="187">
        <f>ROUND(I315*H315,2)</f>
        <v>0</v>
      </c>
      <c r="BL315" s="19" t="s">
        <v>126</v>
      </c>
      <c r="BM315" s="186" t="s">
        <v>333</v>
      </c>
    </row>
    <row r="316" spans="1:65" s="2" customFormat="1" ht="115.2">
      <c r="A316" s="36"/>
      <c r="B316" s="37"/>
      <c r="C316" s="38"/>
      <c r="D316" s="188" t="s">
        <v>128</v>
      </c>
      <c r="E316" s="38"/>
      <c r="F316" s="189" t="s">
        <v>334</v>
      </c>
      <c r="G316" s="38"/>
      <c r="H316" s="38"/>
      <c r="I316" s="190"/>
      <c r="J316" s="38"/>
      <c r="K316" s="38"/>
      <c r="L316" s="41"/>
      <c r="M316" s="191"/>
      <c r="N316" s="192"/>
      <c r="O316" s="66"/>
      <c r="P316" s="66"/>
      <c r="Q316" s="66"/>
      <c r="R316" s="66"/>
      <c r="S316" s="66"/>
      <c r="T316" s="67"/>
      <c r="U316" s="36"/>
      <c r="V316" s="36"/>
      <c r="W316" s="36"/>
      <c r="X316" s="36"/>
      <c r="Y316" s="36"/>
      <c r="Z316" s="36"/>
      <c r="AA316" s="36"/>
      <c r="AB316" s="36"/>
      <c r="AC316" s="36"/>
      <c r="AD316" s="36"/>
      <c r="AE316" s="36"/>
      <c r="AT316" s="19" t="s">
        <v>128</v>
      </c>
      <c r="AU316" s="19" t="s">
        <v>82</v>
      </c>
    </row>
    <row r="317" spans="1:65" s="13" customFormat="1" ht="10.199999999999999">
      <c r="B317" s="193"/>
      <c r="C317" s="194"/>
      <c r="D317" s="188" t="s">
        <v>130</v>
      </c>
      <c r="E317" s="195" t="s">
        <v>19</v>
      </c>
      <c r="F317" s="196" t="s">
        <v>131</v>
      </c>
      <c r="G317" s="194"/>
      <c r="H317" s="195" t="s">
        <v>19</v>
      </c>
      <c r="I317" s="197"/>
      <c r="J317" s="194"/>
      <c r="K317" s="194"/>
      <c r="L317" s="198"/>
      <c r="M317" s="199"/>
      <c r="N317" s="200"/>
      <c r="O317" s="200"/>
      <c r="P317" s="200"/>
      <c r="Q317" s="200"/>
      <c r="R317" s="200"/>
      <c r="S317" s="200"/>
      <c r="T317" s="201"/>
      <c r="AT317" s="202" t="s">
        <v>130</v>
      </c>
      <c r="AU317" s="202" t="s">
        <v>82</v>
      </c>
      <c r="AV317" s="13" t="s">
        <v>80</v>
      </c>
      <c r="AW317" s="13" t="s">
        <v>33</v>
      </c>
      <c r="AX317" s="13" t="s">
        <v>72</v>
      </c>
      <c r="AY317" s="202" t="s">
        <v>119</v>
      </c>
    </row>
    <row r="318" spans="1:65" s="13" customFormat="1" ht="10.199999999999999">
      <c r="B318" s="193"/>
      <c r="C318" s="194"/>
      <c r="D318" s="188" t="s">
        <v>130</v>
      </c>
      <c r="E318" s="195" t="s">
        <v>19</v>
      </c>
      <c r="F318" s="196" t="s">
        <v>196</v>
      </c>
      <c r="G318" s="194"/>
      <c r="H318" s="195" t="s">
        <v>19</v>
      </c>
      <c r="I318" s="197"/>
      <c r="J318" s="194"/>
      <c r="K318" s="194"/>
      <c r="L318" s="198"/>
      <c r="M318" s="199"/>
      <c r="N318" s="200"/>
      <c r="O318" s="200"/>
      <c r="P318" s="200"/>
      <c r="Q318" s="200"/>
      <c r="R318" s="200"/>
      <c r="S318" s="200"/>
      <c r="T318" s="201"/>
      <c r="AT318" s="202" t="s">
        <v>130</v>
      </c>
      <c r="AU318" s="202" t="s">
        <v>82</v>
      </c>
      <c r="AV318" s="13" t="s">
        <v>80</v>
      </c>
      <c r="AW318" s="13" t="s">
        <v>33</v>
      </c>
      <c r="AX318" s="13" t="s">
        <v>72</v>
      </c>
      <c r="AY318" s="202" t="s">
        <v>119</v>
      </c>
    </row>
    <row r="319" spans="1:65" s="14" customFormat="1" ht="10.199999999999999">
      <c r="B319" s="203"/>
      <c r="C319" s="204"/>
      <c r="D319" s="188" t="s">
        <v>130</v>
      </c>
      <c r="E319" s="205" t="s">
        <v>19</v>
      </c>
      <c r="F319" s="206" t="s">
        <v>220</v>
      </c>
      <c r="G319" s="204"/>
      <c r="H319" s="207">
        <v>141.47800000000001</v>
      </c>
      <c r="I319" s="208"/>
      <c r="J319" s="204"/>
      <c r="K319" s="204"/>
      <c r="L319" s="209"/>
      <c r="M319" s="210"/>
      <c r="N319" s="211"/>
      <c r="O319" s="211"/>
      <c r="P319" s="211"/>
      <c r="Q319" s="211"/>
      <c r="R319" s="211"/>
      <c r="S319" s="211"/>
      <c r="T319" s="212"/>
      <c r="AT319" s="213" t="s">
        <v>130</v>
      </c>
      <c r="AU319" s="213" t="s">
        <v>82</v>
      </c>
      <c r="AV319" s="14" t="s">
        <v>82</v>
      </c>
      <c r="AW319" s="14" t="s">
        <v>33</v>
      </c>
      <c r="AX319" s="14" t="s">
        <v>72</v>
      </c>
      <c r="AY319" s="213" t="s">
        <v>119</v>
      </c>
    </row>
    <row r="320" spans="1:65" s="16" customFormat="1" ht="10.199999999999999">
      <c r="B320" s="225"/>
      <c r="C320" s="226"/>
      <c r="D320" s="188" t="s">
        <v>130</v>
      </c>
      <c r="E320" s="227" t="s">
        <v>19</v>
      </c>
      <c r="F320" s="228" t="s">
        <v>198</v>
      </c>
      <c r="G320" s="226"/>
      <c r="H320" s="229">
        <v>141.47800000000001</v>
      </c>
      <c r="I320" s="230"/>
      <c r="J320" s="226"/>
      <c r="K320" s="226"/>
      <c r="L320" s="231"/>
      <c r="M320" s="232"/>
      <c r="N320" s="233"/>
      <c r="O320" s="233"/>
      <c r="P320" s="233"/>
      <c r="Q320" s="233"/>
      <c r="R320" s="233"/>
      <c r="S320" s="233"/>
      <c r="T320" s="234"/>
      <c r="AT320" s="235" t="s">
        <v>130</v>
      </c>
      <c r="AU320" s="235" t="s">
        <v>82</v>
      </c>
      <c r="AV320" s="16" t="s">
        <v>139</v>
      </c>
      <c r="AW320" s="16" t="s">
        <v>33</v>
      </c>
      <c r="AX320" s="16" t="s">
        <v>72</v>
      </c>
      <c r="AY320" s="235" t="s">
        <v>119</v>
      </c>
    </row>
    <row r="321" spans="1:65" s="15" customFormat="1" ht="10.199999999999999">
      <c r="B321" s="214"/>
      <c r="C321" s="215"/>
      <c r="D321" s="188" t="s">
        <v>130</v>
      </c>
      <c r="E321" s="216" t="s">
        <v>19</v>
      </c>
      <c r="F321" s="217" t="s">
        <v>133</v>
      </c>
      <c r="G321" s="215"/>
      <c r="H321" s="218">
        <v>141.47800000000001</v>
      </c>
      <c r="I321" s="219"/>
      <c r="J321" s="215"/>
      <c r="K321" s="215"/>
      <c r="L321" s="220"/>
      <c r="M321" s="221"/>
      <c r="N321" s="222"/>
      <c r="O321" s="222"/>
      <c r="P321" s="222"/>
      <c r="Q321" s="222"/>
      <c r="R321" s="222"/>
      <c r="S321" s="222"/>
      <c r="T321" s="223"/>
      <c r="AT321" s="224" t="s">
        <v>130</v>
      </c>
      <c r="AU321" s="224" t="s">
        <v>82</v>
      </c>
      <c r="AV321" s="15" t="s">
        <v>126</v>
      </c>
      <c r="AW321" s="15" t="s">
        <v>33</v>
      </c>
      <c r="AX321" s="15" t="s">
        <v>80</v>
      </c>
      <c r="AY321" s="224" t="s">
        <v>119</v>
      </c>
    </row>
    <row r="322" spans="1:65" s="2" customFormat="1" ht="14.4" customHeight="1">
      <c r="A322" s="36"/>
      <c r="B322" s="37"/>
      <c r="C322" s="236" t="s">
        <v>335</v>
      </c>
      <c r="D322" s="236" t="s">
        <v>313</v>
      </c>
      <c r="E322" s="237" t="s">
        <v>336</v>
      </c>
      <c r="F322" s="238" t="s">
        <v>337</v>
      </c>
      <c r="G322" s="239" t="s">
        <v>124</v>
      </c>
      <c r="H322" s="240">
        <v>133.375</v>
      </c>
      <c r="I322" s="241"/>
      <c r="J322" s="242">
        <f>ROUND(I322*H322,2)</f>
        <v>0</v>
      </c>
      <c r="K322" s="238" t="s">
        <v>125</v>
      </c>
      <c r="L322" s="243"/>
      <c r="M322" s="244" t="s">
        <v>19</v>
      </c>
      <c r="N322" s="245" t="s">
        <v>43</v>
      </c>
      <c r="O322" s="66"/>
      <c r="P322" s="184">
        <f>O322*H322</f>
        <v>0</v>
      </c>
      <c r="Q322" s="184">
        <v>0.17599999999999999</v>
      </c>
      <c r="R322" s="184">
        <f>Q322*H322</f>
        <v>23.474</v>
      </c>
      <c r="S322" s="184">
        <v>0</v>
      </c>
      <c r="T322" s="185">
        <f>S322*H322</f>
        <v>0</v>
      </c>
      <c r="U322" s="36"/>
      <c r="V322" s="36"/>
      <c r="W322" s="36"/>
      <c r="X322" s="36"/>
      <c r="Y322" s="36"/>
      <c r="Z322" s="36"/>
      <c r="AA322" s="36"/>
      <c r="AB322" s="36"/>
      <c r="AC322" s="36"/>
      <c r="AD322" s="36"/>
      <c r="AE322" s="36"/>
      <c r="AR322" s="186" t="s">
        <v>165</v>
      </c>
      <c r="AT322" s="186" t="s">
        <v>313</v>
      </c>
      <c r="AU322" s="186" t="s">
        <v>82</v>
      </c>
      <c r="AY322" s="19" t="s">
        <v>119</v>
      </c>
      <c r="BE322" s="187">
        <f>IF(N322="základní",J322,0)</f>
        <v>0</v>
      </c>
      <c r="BF322" s="187">
        <f>IF(N322="snížená",J322,0)</f>
        <v>0</v>
      </c>
      <c r="BG322" s="187">
        <f>IF(N322="zákl. přenesená",J322,0)</f>
        <v>0</v>
      </c>
      <c r="BH322" s="187">
        <f>IF(N322="sníž. přenesená",J322,0)</f>
        <v>0</v>
      </c>
      <c r="BI322" s="187">
        <f>IF(N322="nulová",J322,0)</f>
        <v>0</v>
      </c>
      <c r="BJ322" s="19" t="s">
        <v>80</v>
      </c>
      <c r="BK322" s="187">
        <f>ROUND(I322*H322,2)</f>
        <v>0</v>
      </c>
      <c r="BL322" s="19" t="s">
        <v>126</v>
      </c>
      <c r="BM322" s="186" t="s">
        <v>338</v>
      </c>
    </row>
    <row r="323" spans="1:65" s="14" customFormat="1" ht="10.199999999999999">
      <c r="B323" s="203"/>
      <c r="C323" s="204"/>
      <c r="D323" s="188" t="s">
        <v>130</v>
      </c>
      <c r="E323" s="205" t="s">
        <v>19</v>
      </c>
      <c r="F323" s="206" t="s">
        <v>339</v>
      </c>
      <c r="G323" s="204"/>
      <c r="H323" s="207">
        <v>141.47800000000001</v>
      </c>
      <c r="I323" s="208"/>
      <c r="J323" s="204"/>
      <c r="K323" s="204"/>
      <c r="L323" s="209"/>
      <c r="M323" s="210"/>
      <c r="N323" s="211"/>
      <c r="O323" s="211"/>
      <c r="P323" s="211"/>
      <c r="Q323" s="211"/>
      <c r="R323" s="211"/>
      <c r="S323" s="211"/>
      <c r="T323" s="212"/>
      <c r="AT323" s="213" t="s">
        <v>130</v>
      </c>
      <c r="AU323" s="213" t="s">
        <v>82</v>
      </c>
      <c r="AV323" s="14" t="s">
        <v>82</v>
      </c>
      <c r="AW323" s="14" t="s">
        <v>33</v>
      </c>
      <c r="AX323" s="14" t="s">
        <v>72</v>
      </c>
      <c r="AY323" s="213" t="s">
        <v>119</v>
      </c>
    </row>
    <row r="324" spans="1:65" s="14" customFormat="1" ht="10.199999999999999">
      <c r="B324" s="203"/>
      <c r="C324" s="204"/>
      <c r="D324" s="188" t="s">
        <v>130</v>
      </c>
      <c r="E324" s="205" t="s">
        <v>19</v>
      </c>
      <c r="F324" s="206" t="s">
        <v>340</v>
      </c>
      <c r="G324" s="204"/>
      <c r="H324" s="207">
        <v>-11.988</v>
      </c>
      <c r="I324" s="208"/>
      <c r="J324" s="204"/>
      <c r="K324" s="204"/>
      <c r="L324" s="209"/>
      <c r="M324" s="210"/>
      <c r="N324" s="211"/>
      <c r="O324" s="211"/>
      <c r="P324" s="211"/>
      <c r="Q324" s="211"/>
      <c r="R324" s="211"/>
      <c r="S324" s="211"/>
      <c r="T324" s="212"/>
      <c r="AT324" s="213" t="s">
        <v>130</v>
      </c>
      <c r="AU324" s="213" t="s">
        <v>82</v>
      </c>
      <c r="AV324" s="14" t="s">
        <v>82</v>
      </c>
      <c r="AW324" s="14" t="s">
        <v>33</v>
      </c>
      <c r="AX324" s="14" t="s">
        <v>72</v>
      </c>
      <c r="AY324" s="213" t="s">
        <v>119</v>
      </c>
    </row>
    <row r="325" spans="1:65" s="15" customFormat="1" ht="10.199999999999999">
      <c r="B325" s="214"/>
      <c r="C325" s="215"/>
      <c r="D325" s="188" t="s">
        <v>130</v>
      </c>
      <c r="E325" s="216" t="s">
        <v>19</v>
      </c>
      <c r="F325" s="217" t="s">
        <v>133</v>
      </c>
      <c r="G325" s="215"/>
      <c r="H325" s="218">
        <v>129.49</v>
      </c>
      <c r="I325" s="219"/>
      <c r="J325" s="215"/>
      <c r="K325" s="215"/>
      <c r="L325" s="220"/>
      <c r="M325" s="221"/>
      <c r="N325" s="222"/>
      <c r="O325" s="222"/>
      <c r="P325" s="222"/>
      <c r="Q325" s="222"/>
      <c r="R325" s="222"/>
      <c r="S325" s="222"/>
      <c r="T325" s="223"/>
      <c r="AT325" s="224" t="s">
        <v>130</v>
      </c>
      <c r="AU325" s="224" t="s">
        <v>82</v>
      </c>
      <c r="AV325" s="15" t="s">
        <v>126</v>
      </c>
      <c r="AW325" s="15" t="s">
        <v>33</v>
      </c>
      <c r="AX325" s="15" t="s">
        <v>80</v>
      </c>
      <c r="AY325" s="224" t="s">
        <v>119</v>
      </c>
    </row>
    <row r="326" spans="1:65" s="14" customFormat="1" ht="10.199999999999999">
      <c r="B326" s="203"/>
      <c r="C326" s="204"/>
      <c r="D326" s="188" t="s">
        <v>130</v>
      </c>
      <c r="E326" s="204"/>
      <c r="F326" s="206" t="s">
        <v>341</v>
      </c>
      <c r="G326" s="204"/>
      <c r="H326" s="207">
        <v>133.375</v>
      </c>
      <c r="I326" s="208"/>
      <c r="J326" s="204"/>
      <c r="K326" s="204"/>
      <c r="L326" s="209"/>
      <c r="M326" s="210"/>
      <c r="N326" s="211"/>
      <c r="O326" s="211"/>
      <c r="P326" s="211"/>
      <c r="Q326" s="211"/>
      <c r="R326" s="211"/>
      <c r="S326" s="211"/>
      <c r="T326" s="212"/>
      <c r="AT326" s="213" t="s">
        <v>130</v>
      </c>
      <c r="AU326" s="213" t="s">
        <v>82</v>
      </c>
      <c r="AV326" s="14" t="s">
        <v>82</v>
      </c>
      <c r="AW326" s="14" t="s">
        <v>4</v>
      </c>
      <c r="AX326" s="14" t="s">
        <v>80</v>
      </c>
      <c r="AY326" s="213" t="s">
        <v>119</v>
      </c>
    </row>
    <row r="327" spans="1:65" s="2" customFormat="1" ht="24.15" customHeight="1">
      <c r="A327" s="36"/>
      <c r="B327" s="37"/>
      <c r="C327" s="236" t="s">
        <v>342</v>
      </c>
      <c r="D327" s="236" t="s">
        <v>313</v>
      </c>
      <c r="E327" s="237" t="s">
        <v>343</v>
      </c>
      <c r="F327" s="238" t="s">
        <v>344</v>
      </c>
      <c r="G327" s="239" t="s">
        <v>124</v>
      </c>
      <c r="H327" s="240">
        <v>12.348000000000001</v>
      </c>
      <c r="I327" s="241"/>
      <c r="J327" s="242">
        <f>ROUND(I327*H327,2)</f>
        <v>0</v>
      </c>
      <c r="K327" s="238" t="s">
        <v>125</v>
      </c>
      <c r="L327" s="243"/>
      <c r="M327" s="244" t="s">
        <v>19</v>
      </c>
      <c r="N327" s="245" t="s">
        <v>43</v>
      </c>
      <c r="O327" s="66"/>
      <c r="P327" s="184">
        <f>O327*H327</f>
        <v>0</v>
      </c>
      <c r="Q327" s="184">
        <v>0.17499999999999999</v>
      </c>
      <c r="R327" s="184">
        <f>Q327*H327</f>
        <v>2.1608999999999998</v>
      </c>
      <c r="S327" s="184">
        <v>0</v>
      </c>
      <c r="T327" s="185">
        <f>S327*H327</f>
        <v>0</v>
      </c>
      <c r="U327" s="36"/>
      <c r="V327" s="36"/>
      <c r="W327" s="36"/>
      <c r="X327" s="36"/>
      <c r="Y327" s="36"/>
      <c r="Z327" s="36"/>
      <c r="AA327" s="36"/>
      <c r="AB327" s="36"/>
      <c r="AC327" s="36"/>
      <c r="AD327" s="36"/>
      <c r="AE327" s="36"/>
      <c r="AR327" s="186" t="s">
        <v>165</v>
      </c>
      <c r="AT327" s="186" t="s">
        <v>313</v>
      </c>
      <c r="AU327" s="186" t="s">
        <v>82</v>
      </c>
      <c r="AY327" s="19" t="s">
        <v>119</v>
      </c>
      <c r="BE327" s="187">
        <f>IF(N327="základní",J327,0)</f>
        <v>0</v>
      </c>
      <c r="BF327" s="187">
        <f>IF(N327="snížená",J327,0)</f>
        <v>0</v>
      </c>
      <c r="BG327" s="187">
        <f>IF(N327="zákl. přenesená",J327,0)</f>
        <v>0</v>
      </c>
      <c r="BH327" s="187">
        <f>IF(N327="sníž. přenesená",J327,0)</f>
        <v>0</v>
      </c>
      <c r="BI327" s="187">
        <f>IF(N327="nulová",J327,0)</f>
        <v>0</v>
      </c>
      <c r="BJ327" s="19" t="s">
        <v>80</v>
      </c>
      <c r="BK327" s="187">
        <f>ROUND(I327*H327,2)</f>
        <v>0</v>
      </c>
      <c r="BL327" s="19" t="s">
        <v>126</v>
      </c>
      <c r="BM327" s="186" t="s">
        <v>345</v>
      </c>
    </row>
    <row r="328" spans="1:65" s="14" customFormat="1" ht="10.199999999999999">
      <c r="B328" s="203"/>
      <c r="C328" s="204"/>
      <c r="D328" s="188" t="s">
        <v>130</v>
      </c>
      <c r="E328" s="205" t="s">
        <v>19</v>
      </c>
      <c r="F328" s="206" t="s">
        <v>346</v>
      </c>
      <c r="G328" s="204"/>
      <c r="H328" s="207">
        <v>11.988</v>
      </c>
      <c r="I328" s="208"/>
      <c r="J328" s="204"/>
      <c r="K328" s="204"/>
      <c r="L328" s="209"/>
      <c r="M328" s="210"/>
      <c r="N328" s="211"/>
      <c r="O328" s="211"/>
      <c r="P328" s="211"/>
      <c r="Q328" s="211"/>
      <c r="R328" s="211"/>
      <c r="S328" s="211"/>
      <c r="T328" s="212"/>
      <c r="AT328" s="213" t="s">
        <v>130</v>
      </c>
      <c r="AU328" s="213" t="s">
        <v>82</v>
      </c>
      <c r="AV328" s="14" t="s">
        <v>82</v>
      </c>
      <c r="AW328" s="14" t="s">
        <v>33</v>
      </c>
      <c r="AX328" s="14" t="s">
        <v>80</v>
      </c>
      <c r="AY328" s="213" t="s">
        <v>119</v>
      </c>
    </row>
    <row r="329" spans="1:65" s="14" customFormat="1" ht="10.199999999999999">
      <c r="B329" s="203"/>
      <c r="C329" s="204"/>
      <c r="D329" s="188" t="s">
        <v>130</v>
      </c>
      <c r="E329" s="204"/>
      <c r="F329" s="206" t="s">
        <v>347</v>
      </c>
      <c r="G329" s="204"/>
      <c r="H329" s="207">
        <v>12.348000000000001</v>
      </c>
      <c r="I329" s="208"/>
      <c r="J329" s="204"/>
      <c r="K329" s="204"/>
      <c r="L329" s="209"/>
      <c r="M329" s="210"/>
      <c r="N329" s="211"/>
      <c r="O329" s="211"/>
      <c r="P329" s="211"/>
      <c r="Q329" s="211"/>
      <c r="R329" s="211"/>
      <c r="S329" s="211"/>
      <c r="T329" s="212"/>
      <c r="AT329" s="213" t="s">
        <v>130</v>
      </c>
      <c r="AU329" s="213" t="s">
        <v>82</v>
      </c>
      <c r="AV329" s="14" t="s">
        <v>82</v>
      </c>
      <c r="AW329" s="14" t="s">
        <v>4</v>
      </c>
      <c r="AX329" s="14" t="s">
        <v>80</v>
      </c>
      <c r="AY329" s="213" t="s">
        <v>119</v>
      </c>
    </row>
    <row r="330" spans="1:65" s="2" customFormat="1" ht="50.4" customHeight="1">
      <c r="A330" s="36"/>
      <c r="B330" s="37"/>
      <c r="C330" s="175" t="s">
        <v>348</v>
      </c>
      <c r="D330" s="175" t="s">
        <v>121</v>
      </c>
      <c r="E330" s="176" t="s">
        <v>349</v>
      </c>
      <c r="F330" s="177" t="s">
        <v>350</v>
      </c>
      <c r="G330" s="178" t="s">
        <v>124</v>
      </c>
      <c r="H330" s="179">
        <v>141.47800000000001</v>
      </c>
      <c r="I330" s="180"/>
      <c r="J330" s="181">
        <f>ROUND(I330*H330,2)</f>
        <v>0</v>
      </c>
      <c r="K330" s="177" t="s">
        <v>125</v>
      </c>
      <c r="L330" s="41"/>
      <c r="M330" s="182" t="s">
        <v>19</v>
      </c>
      <c r="N330" s="183" t="s">
        <v>43</v>
      </c>
      <c r="O330" s="66"/>
      <c r="P330" s="184">
        <f>O330*H330</f>
        <v>0</v>
      </c>
      <c r="Q330" s="184">
        <v>0</v>
      </c>
      <c r="R330" s="184">
        <f>Q330*H330</f>
        <v>0</v>
      </c>
      <c r="S330" s="184">
        <v>0</v>
      </c>
      <c r="T330" s="185">
        <f>S330*H330</f>
        <v>0</v>
      </c>
      <c r="U330" s="36"/>
      <c r="V330" s="36"/>
      <c r="W330" s="36"/>
      <c r="X330" s="36"/>
      <c r="Y330" s="36"/>
      <c r="Z330" s="36"/>
      <c r="AA330" s="36"/>
      <c r="AB330" s="36"/>
      <c r="AC330" s="36"/>
      <c r="AD330" s="36"/>
      <c r="AE330" s="36"/>
      <c r="AR330" s="186" t="s">
        <v>126</v>
      </c>
      <c r="AT330" s="186" t="s">
        <v>121</v>
      </c>
      <c r="AU330" s="186" t="s">
        <v>82</v>
      </c>
      <c r="AY330" s="19" t="s">
        <v>119</v>
      </c>
      <c r="BE330" s="187">
        <f>IF(N330="základní",J330,0)</f>
        <v>0</v>
      </c>
      <c r="BF330" s="187">
        <f>IF(N330="snížená",J330,0)</f>
        <v>0</v>
      </c>
      <c r="BG330" s="187">
        <f>IF(N330="zákl. přenesená",J330,0)</f>
        <v>0</v>
      </c>
      <c r="BH330" s="187">
        <f>IF(N330="sníž. přenesená",J330,0)</f>
        <v>0</v>
      </c>
      <c r="BI330" s="187">
        <f>IF(N330="nulová",J330,0)</f>
        <v>0</v>
      </c>
      <c r="BJ330" s="19" t="s">
        <v>80</v>
      </c>
      <c r="BK330" s="187">
        <f>ROUND(I330*H330,2)</f>
        <v>0</v>
      </c>
      <c r="BL330" s="19" t="s">
        <v>126</v>
      </c>
      <c r="BM330" s="186" t="s">
        <v>351</v>
      </c>
    </row>
    <row r="331" spans="1:65" s="2" customFormat="1" ht="115.2">
      <c r="A331" s="36"/>
      <c r="B331" s="37"/>
      <c r="C331" s="38"/>
      <c r="D331" s="188" t="s">
        <v>128</v>
      </c>
      <c r="E331" s="38"/>
      <c r="F331" s="189" t="s">
        <v>334</v>
      </c>
      <c r="G331" s="38"/>
      <c r="H331" s="38"/>
      <c r="I331" s="190"/>
      <c r="J331" s="38"/>
      <c r="K331" s="38"/>
      <c r="L331" s="41"/>
      <c r="M331" s="191"/>
      <c r="N331" s="192"/>
      <c r="O331" s="66"/>
      <c r="P331" s="66"/>
      <c r="Q331" s="66"/>
      <c r="R331" s="66"/>
      <c r="S331" s="66"/>
      <c r="T331" s="67"/>
      <c r="U331" s="36"/>
      <c r="V331" s="36"/>
      <c r="W331" s="36"/>
      <c r="X331" s="36"/>
      <c r="Y331" s="36"/>
      <c r="Z331" s="36"/>
      <c r="AA331" s="36"/>
      <c r="AB331" s="36"/>
      <c r="AC331" s="36"/>
      <c r="AD331" s="36"/>
      <c r="AE331" s="36"/>
      <c r="AT331" s="19" t="s">
        <v>128</v>
      </c>
      <c r="AU331" s="19" t="s">
        <v>82</v>
      </c>
    </row>
    <row r="332" spans="1:65" s="12" customFormat="1" ht="22.8" customHeight="1">
      <c r="B332" s="159"/>
      <c r="C332" s="160"/>
      <c r="D332" s="161" t="s">
        <v>71</v>
      </c>
      <c r="E332" s="173" t="s">
        <v>165</v>
      </c>
      <c r="F332" s="173" t="s">
        <v>352</v>
      </c>
      <c r="G332" s="160"/>
      <c r="H332" s="160"/>
      <c r="I332" s="163"/>
      <c r="J332" s="174">
        <f>BK332</f>
        <v>0</v>
      </c>
      <c r="K332" s="160"/>
      <c r="L332" s="165"/>
      <c r="M332" s="166"/>
      <c r="N332" s="167"/>
      <c r="O332" s="167"/>
      <c r="P332" s="168">
        <f>SUM(P333:P347)</f>
        <v>0</v>
      </c>
      <c r="Q332" s="167"/>
      <c r="R332" s="168">
        <f>SUM(R333:R347)</f>
        <v>1.1555599999999999</v>
      </c>
      <c r="S332" s="167"/>
      <c r="T332" s="169">
        <f>SUM(T333:T347)</f>
        <v>0</v>
      </c>
      <c r="AR332" s="170" t="s">
        <v>80</v>
      </c>
      <c r="AT332" s="171" t="s">
        <v>71</v>
      </c>
      <c r="AU332" s="171" t="s">
        <v>80</v>
      </c>
      <c r="AY332" s="170" t="s">
        <v>119</v>
      </c>
      <c r="BK332" s="172">
        <f>SUM(BK333:BK347)</f>
        <v>0</v>
      </c>
    </row>
    <row r="333" spans="1:65" s="2" customFormat="1" ht="14.4" customHeight="1">
      <c r="A333" s="36"/>
      <c r="B333" s="37"/>
      <c r="C333" s="175" t="s">
        <v>353</v>
      </c>
      <c r="D333" s="175" t="s">
        <v>121</v>
      </c>
      <c r="E333" s="176" t="s">
        <v>354</v>
      </c>
      <c r="F333" s="177" t="s">
        <v>355</v>
      </c>
      <c r="G333" s="178" t="s">
        <v>356</v>
      </c>
      <c r="H333" s="179">
        <v>1</v>
      </c>
      <c r="I333" s="180"/>
      <c r="J333" s="181">
        <f>ROUND(I333*H333,2)</f>
        <v>0</v>
      </c>
      <c r="K333" s="177" t="s">
        <v>125</v>
      </c>
      <c r="L333" s="41"/>
      <c r="M333" s="182" t="s">
        <v>19</v>
      </c>
      <c r="N333" s="183" t="s">
        <v>43</v>
      </c>
      <c r="O333" s="66"/>
      <c r="P333" s="184">
        <f>O333*H333</f>
        <v>0</v>
      </c>
      <c r="Q333" s="184">
        <v>0.42368</v>
      </c>
      <c r="R333" s="184">
        <f>Q333*H333</f>
        <v>0.42368</v>
      </c>
      <c r="S333" s="184">
        <v>0</v>
      </c>
      <c r="T333" s="185">
        <f>S333*H333</f>
        <v>0</v>
      </c>
      <c r="U333" s="36"/>
      <c r="V333" s="36"/>
      <c r="W333" s="36"/>
      <c r="X333" s="36"/>
      <c r="Y333" s="36"/>
      <c r="Z333" s="36"/>
      <c r="AA333" s="36"/>
      <c r="AB333" s="36"/>
      <c r="AC333" s="36"/>
      <c r="AD333" s="36"/>
      <c r="AE333" s="36"/>
      <c r="AR333" s="186" t="s">
        <v>126</v>
      </c>
      <c r="AT333" s="186" t="s">
        <v>121</v>
      </c>
      <c r="AU333" s="186" t="s">
        <v>82</v>
      </c>
      <c r="AY333" s="19" t="s">
        <v>119</v>
      </c>
      <c r="BE333" s="187">
        <f>IF(N333="základní",J333,0)</f>
        <v>0</v>
      </c>
      <c r="BF333" s="187">
        <f>IF(N333="snížená",J333,0)</f>
        <v>0</v>
      </c>
      <c r="BG333" s="187">
        <f>IF(N333="zákl. přenesená",J333,0)</f>
        <v>0</v>
      </c>
      <c r="BH333" s="187">
        <f>IF(N333="sníž. přenesená",J333,0)</f>
        <v>0</v>
      </c>
      <c r="BI333" s="187">
        <f>IF(N333="nulová",J333,0)</f>
        <v>0</v>
      </c>
      <c r="BJ333" s="19" t="s">
        <v>80</v>
      </c>
      <c r="BK333" s="187">
        <f>ROUND(I333*H333,2)</f>
        <v>0</v>
      </c>
      <c r="BL333" s="19" t="s">
        <v>126</v>
      </c>
      <c r="BM333" s="186" t="s">
        <v>357</v>
      </c>
    </row>
    <row r="334" spans="1:65" s="2" customFormat="1" ht="96">
      <c r="A334" s="36"/>
      <c r="B334" s="37"/>
      <c r="C334" s="38"/>
      <c r="D334" s="188" t="s">
        <v>128</v>
      </c>
      <c r="E334" s="38"/>
      <c r="F334" s="189" t="s">
        <v>358</v>
      </c>
      <c r="G334" s="38"/>
      <c r="H334" s="38"/>
      <c r="I334" s="190"/>
      <c r="J334" s="38"/>
      <c r="K334" s="38"/>
      <c r="L334" s="41"/>
      <c r="M334" s="191"/>
      <c r="N334" s="192"/>
      <c r="O334" s="66"/>
      <c r="P334" s="66"/>
      <c r="Q334" s="66"/>
      <c r="R334" s="66"/>
      <c r="S334" s="66"/>
      <c r="T334" s="67"/>
      <c r="U334" s="36"/>
      <c r="V334" s="36"/>
      <c r="W334" s="36"/>
      <c r="X334" s="36"/>
      <c r="Y334" s="36"/>
      <c r="Z334" s="36"/>
      <c r="AA334" s="36"/>
      <c r="AB334" s="36"/>
      <c r="AC334" s="36"/>
      <c r="AD334" s="36"/>
      <c r="AE334" s="36"/>
      <c r="AT334" s="19" t="s">
        <v>128</v>
      </c>
      <c r="AU334" s="19" t="s">
        <v>82</v>
      </c>
    </row>
    <row r="335" spans="1:65" s="13" customFormat="1" ht="10.199999999999999">
      <c r="B335" s="193"/>
      <c r="C335" s="194"/>
      <c r="D335" s="188" t="s">
        <v>130</v>
      </c>
      <c r="E335" s="195" t="s">
        <v>19</v>
      </c>
      <c r="F335" s="196" t="s">
        <v>131</v>
      </c>
      <c r="G335" s="194"/>
      <c r="H335" s="195" t="s">
        <v>19</v>
      </c>
      <c r="I335" s="197"/>
      <c r="J335" s="194"/>
      <c r="K335" s="194"/>
      <c r="L335" s="198"/>
      <c r="M335" s="199"/>
      <c r="N335" s="200"/>
      <c r="O335" s="200"/>
      <c r="P335" s="200"/>
      <c r="Q335" s="200"/>
      <c r="R335" s="200"/>
      <c r="S335" s="200"/>
      <c r="T335" s="201"/>
      <c r="AT335" s="202" t="s">
        <v>130</v>
      </c>
      <c r="AU335" s="202" t="s">
        <v>82</v>
      </c>
      <c r="AV335" s="13" t="s">
        <v>80</v>
      </c>
      <c r="AW335" s="13" t="s">
        <v>33</v>
      </c>
      <c r="AX335" s="13" t="s">
        <v>72</v>
      </c>
      <c r="AY335" s="202" t="s">
        <v>119</v>
      </c>
    </row>
    <row r="336" spans="1:65" s="14" customFormat="1" ht="10.199999999999999">
      <c r="B336" s="203"/>
      <c r="C336" s="204"/>
      <c r="D336" s="188" t="s">
        <v>130</v>
      </c>
      <c r="E336" s="205" t="s">
        <v>19</v>
      </c>
      <c r="F336" s="206" t="s">
        <v>359</v>
      </c>
      <c r="G336" s="204"/>
      <c r="H336" s="207">
        <v>1</v>
      </c>
      <c r="I336" s="208"/>
      <c r="J336" s="204"/>
      <c r="K336" s="204"/>
      <c r="L336" s="209"/>
      <c r="M336" s="210"/>
      <c r="N336" s="211"/>
      <c r="O336" s="211"/>
      <c r="P336" s="211"/>
      <c r="Q336" s="211"/>
      <c r="R336" s="211"/>
      <c r="S336" s="211"/>
      <c r="T336" s="212"/>
      <c r="AT336" s="213" t="s">
        <v>130</v>
      </c>
      <c r="AU336" s="213" t="s">
        <v>82</v>
      </c>
      <c r="AV336" s="14" t="s">
        <v>82</v>
      </c>
      <c r="AW336" s="14" t="s">
        <v>33</v>
      </c>
      <c r="AX336" s="14" t="s">
        <v>72</v>
      </c>
      <c r="AY336" s="213" t="s">
        <v>119</v>
      </c>
    </row>
    <row r="337" spans="1:65" s="15" customFormat="1" ht="10.199999999999999">
      <c r="B337" s="214"/>
      <c r="C337" s="215"/>
      <c r="D337" s="188" t="s">
        <v>130</v>
      </c>
      <c r="E337" s="216" t="s">
        <v>19</v>
      </c>
      <c r="F337" s="217" t="s">
        <v>133</v>
      </c>
      <c r="G337" s="215"/>
      <c r="H337" s="218">
        <v>1</v>
      </c>
      <c r="I337" s="219"/>
      <c r="J337" s="215"/>
      <c r="K337" s="215"/>
      <c r="L337" s="220"/>
      <c r="M337" s="221"/>
      <c r="N337" s="222"/>
      <c r="O337" s="222"/>
      <c r="P337" s="222"/>
      <c r="Q337" s="222"/>
      <c r="R337" s="222"/>
      <c r="S337" s="222"/>
      <c r="T337" s="223"/>
      <c r="AT337" s="224" t="s">
        <v>130</v>
      </c>
      <c r="AU337" s="224" t="s">
        <v>82</v>
      </c>
      <c r="AV337" s="15" t="s">
        <v>126</v>
      </c>
      <c r="AW337" s="15" t="s">
        <v>33</v>
      </c>
      <c r="AX337" s="15" t="s">
        <v>80</v>
      </c>
      <c r="AY337" s="224" t="s">
        <v>119</v>
      </c>
    </row>
    <row r="338" spans="1:65" s="2" customFormat="1" ht="14.4" customHeight="1">
      <c r="A338" s="36"/>
      <c r="B338" s="37"/>
      <c r="C338" s="175" t="s">
        <v>360</v>
      </c>
      <c r="D338" s="175" t="s">
        <v>121</v>
      </c>
      <c r="E338" s="176" t="s">
        <v>361</v>
      </c>
      <c r="F338" s="177" t="s">
        <v>362</v>
      </c>
      <c r="G338" s="178" t="s">
        <v>356</v>
      </c>
      <c r="H338" s="179">
        <v>1</v>
      </c>
      <c r="I338" s="180"/>
      <c r="J338" s="181">
        <f>ROUND(I338*H338,2)</f>
        <v>0</v>
      </c>
      <c r="K338" s="177" t="s">
        <v>125</v>
      </c>
      <c r="L338" s="41"/>
      <c r="M338" s="182" t="s">
        <v>19</v>
      </c>
      <c r="N338" s="183" t="s">
        <v>43</v>
      </c>
      <c r="O338" s="66"/>
      <c r="P338" s="184">
        <f>O338*H338</f>
        <v>0</v>
      </c>
      <c r="Q338" s="184">
        <v>0.42080000000000001</v>
      </c>
      <c r="R338" s="184">
        <f>Q338*H338</f>
        <v>0.42080000000000001</v>
      </c>
      <c r="S338" s="184">
        <v>0</v>
      </c>
      <c r="T338" s="185">
        <f>S338*H338</f>
        <v>0</v>
      </c>
      <c r="U338" s="36"/>
      <c r="V338" s="36"/>
      <c r="W338" s="36"/>
      <c r="X338" s="36"/>
      <c r="Y338" s="36"/>
      <c r="Z338" s="36"/>
      <c r="AA338" s="36"/>
      <c r="AB338" s="36"/>
      <c r="AC338" s="36"/>
      <c r="AD338" s="36"/>
      <c r="AE338" s="36"/>
      <c r="AR338" s="186" t="s">
        <v>126</v>
      </c>
      <c r="AT338" s="186" t="s">
        <v>121</v>
      </c>
      <c r="AU338" s="186" t="s">
        <v>82</v>
      </c>
      <c r="AY338" s="19" t="s">
        <v>119</v>
      </c>
      <c r="BE338" s="187">
        <f>IF(N338="základní",J338,0)</f>
        <v>0</v>
      </c>
      <c r="BF338" s="187">
        <f>IF(N338="snížená",J338,0)</f>
        <v>0</v>
      </c>
      <c r="BG338" s="187">
        <f>IF(N338="zákl. přenesená",J338,0)</f>
        <v>0</v>
      </c>
      <c r="BH338" s="187">
        <f>IF(N338="sníž. přenesená",J338,0)</f>
        <v>0</v>
      </c>
      <c r="BI338" s="187">
        <f>IF(N338="nulová",J338,0)</f>
        <v>0</v>
      </c>
      <c r="BJ338" s="19" t="s">
        <v>80</v>
      </c>
      <c r="BK338" s="187">
        <f>ROUND(I338*H338,2)</f>
        <v>0</v>
      </c>
      <c r="BL338" s="19" t="s">
        <v>126</v>
      </c>
      <c r="BM338" s="186" t="s">
        <v>363</v>
      </c>
    </row>
    <row r="339" spans="1:65" s="2" customFormat="1" ht="96">
      <c r="A339" s="36"/>
      <c r="B339" s="37"/>
      <c r="C339" s="38"/>
      <c r="D339" s="188" t="s">
        <v>128</v>
      </c>
      <c r="E339" s="38"/>
      <c r="F339" s="189" t="s">
        <v>358</v>
      </c>
      <c r="G339" s="38"/>
      <c r="H339" s="38"/>
      <c r="I339" s="190"/>
      <c r="J339" s="38"/>
      <c r="K339" s="38"/>
      <c r="L339" s="41"/>
      <c r="M339" s="191"/>
      <c r="N339" s="192"/>
      <c r="O339" s="66"/>
      <c r="P339" s="66"/>
      <c r="Q339" s="66"/>
      <c r="R339" s="66"/>
      <c r="S339" s="66"/>
      <c r="T339" s="67"/>
      <c r="U339" s="36"/>
      <c r="V339" s="36"/>
      <c r="W339" s="36"/>
      <c r="X339" s="36"/>
      <c r="Y339" s="36"/>
      <c r="Z339" s="36"/>
      <c r="AA339" s="36"/>
      <c r="AB339" s="36"/>
      <c r="AC339" s="36"/>
      <c r="AD339" s="36"/>
      <c r="AE339" s="36"/>
      <c r="AT339" s="19" t="s">
        <v>128</v>
      </c>
      <c r="AU339" s="19" t="s">
        <v>82</v>
      </c>
    </row>
    <row r="340" spans="1:65" s="13" customFormat="1" ht="10.199999999999999">
      <c r="B340" s="193"/>
      <c r="C340" s="194"/>
      <c r="D340" s="188" t="s">
        <v>130</v>
      </c>
      <c r="E340" s="195" t="s">
        <v>19</v>
      </c>
      <c r="F340" s="196" t="s">
        <v>131</v>
      </c>
      <c r="G340" s="194"/>
      <c r="H340" s="195" t="s">
        <v>19</v>
      </c>
      <c r="I340" s="197"/>
      <c r="J340" s="194"/>
      <c r="K340" s="194"/>
      <c r="L340" s="198"/>
      <c r="M340" s="199"/>
      <c r="N340" s="200"/>
      <c r="O340" s="200"/>
      <c r="P340" s="200"/>
      <c r="Q340" s="200"/>
      <c r="R340" s="200"/>
      <c r="S340" s="200"/>
      <c r="T340" s="201"/>
      <c r="AT340" s="202" t="s">
        <v>130</v>
      </c>
      <c r="AU340" s="202" t="s">
        <v>82</v>
      </c>
      <c r="AV340" s="13" t="s">
        <v>80</v>
      </c>
      <c r="AW340" s="13" t="s">
        <v>33</v>
      </c>
      <c r="AX340" s="13" t="s">
        <v>72</v>
      </c>
      <c r="AY340" s="202" t="s">
        <v>119</v>
      </c>
    </row>
    <row r="341" spans="1:65" s="14" customFormat="1" ht="10.199999999999999">
      <c r="B341" s="203"/>
      <c r="C341" s="204"/>
      <c r="D341" s="188" t="s">
        <v>130</v>
      </c>
      <c r="E341" s="205" t="s">
        <v>19</v>
      </c>
      <c r="F341" s="206" t="s">
        <v>364</v>
      </c>
      <c r="G341" s="204"/>
      <c r="H341" s="207">
        <v>1</v>
      </c>
      <c r="I341" s="208"/>
      <c r="J341" s="204"/>
      <c r="K341" s="204"/>
      <c r="L341" s="209"/>
      <c r="M341" s="210"/>
      <c r="N341" s="211"/>
      <c r="O341" s="211"/>
      <c r="P341" s="211"/>
      <c r="Q341" s="211"/>
      <c r="R341" s="211"/>
      <c r="S341" s="211"/>
      <c r="T341" s="212"/>
      <c r="AT341" s="213" t="s">
        <v>130</v>
      </c>
      <c r="AU341" s="213" t="s">
        <v>82</v>
      </c>
      <c r="AV341" s="14" t="s">
        <v>82</v>
      </c>
      <c r="AW341" s="14" t="s">
        <v>33</v>
      </c>
      <c r="AX341" s="14" t="s">
        <v>72</v>
      </c>
      <c r="AY341" s="213" t="s">
        <v>119</v>
      </c>
    </row>
    <row r="342" spans="1:65" s="15" customFormat="1" ht="10.199999999999999">
      <c r="B342" s="214"/>
      <c r="C342" s="215"/>
      <c r="D342" s="188" t="s">
        <v>130</v>
      </c>
      <c r="E342" s="216" t="s">
        <v>19</v>
      </c>
      <c r="F342" s="217" t="s">
        <v>133</v>
      </c>
      <c r="G342" s="215"/>
      <c r="H342" s="218">
        <v>1</v>
      </c>
      <c r="I342" s="219"/>
      <c r="J342" s="215"/>
      <c r="K342" s="215"/>
      <c r="L342" s="220"/>
      <c r="M342" s="221"/>
      <c r="N342" s="222"/>
      <c r="O342" s="222"/>
      <c r="P342" s="222"/>
      <c r="Q342" s="222"/>
      <c r="R342" s="222"/>
      <c r="S342" s="222"/>
      <c r="T342" s="223"/>
      <c r="AT342" s="224" t="s">
        <v>130</v>
      </c>
      <c r="AU342" s="224" t="s">
        <v>82</v>
      </c>
      <c r="AV342" s="15" t="s">
        <v>126</v>
      </c>
      <c r="AW342" s="15" t="s">
        <v>33</v>
      </c>
      <c r="AX342" s="15" t="s">
        <v>80</v>
      </c>
      <c r="AY342" s="224" t="s">
        <v>119</v>
      </c>
    </row>
    <row r="343" spans="1:65" s="2" customFormat="1" ht="24.15" customHeight="1">
      <c r="A343" s="36"/>
      <c r="B343" s="37"/>
      <c r="C343" s="175" t="s">
        <v>365</v>
      </c>
      <c r="D343" s="175" t="s">
        <v>121</v>
      </c>
      <c r="E343" s="176" t="s">
        <v>366</v>
      </c>
      <c r="F343" s="177" t="s">
        <v>367</v>
      </c>
      <c r="G343" s="178" t="s">
        <v>356</v>
      </c>
      <c r="H343" s="179">
        <v>1</v>
      </c>
      <c r="I343" s="180"/>
      <c r="J343" s="181">
        <f>ROUND(I343*H343,2)</f>
        <v>0</v>
      </c>
      <c r="K343" s="177" t="s">
        <v>125</v>
      </c>
      <c r="L343" s="41"/>
      <c r="M343" s="182" t="s">
        <v>19</v>
      </c>
      <c r="N343" s="183" t="s">
        <v>43</v>
      </c>
      <c r="O343" s="66"/>
      <c r="P343" s="184">
        <f>O343*H343</f>
        <v>0</v>
      </c>
      <c r="Q343" s="184">
        <v>0.31108000000000002</v>
      </c>
      <c r="R343" s="184">
        <f>Q343*H343</f>
        <v>0.31108000000000002</v>
      </c>
      <c r="S343" s="184">
        <v>0</v>
      </c>
      <c r="T343" s="185">
        <f>S343*H343</f>
        <v>0</v>
      </c>
      <c r="U343" s="36"/>
      <c r="V343" s="36"/>
      <c r="W343" s="36"/>
      <c r="X343" s="36"/>
      <c r="Y343" s="36"/>
      <c r="Z343" s="36"/>
      <c r="AA343" s="36"/>
      <c r="AB343" s="36"/>
      <c r="AC343" s="36"/>
      <c r="AD343" s="36"/>
      <c r="AE343" s="36"/>
      <c r="AR343" s="186" t="s">
        <v>126</v>
      </c>
      <c r="AT343" s="186" t="s">
        <v>121</v>
      </c>
      <c r="AU343" s="186" t="s">
        <v>82</v>
      </c>
      <c r="AY343" s="19" t="s">
        <v>119</v>
      </c>
      <c r="BE343" s="187">
        <f>IF(N343="základní",J343,0)</f>
        <v>0</v>
      </c>
      <c r="BF343" s="187">
        <f>IF(N343="snížená",J343,0)</f>
        <v>0</v>
      </c>
      <c r="BG343" s="187">
        <f>IF(N343="zákl. přenesená",J343,0)</f>
        <v>0</v>
      </c>
      <c r="BH343" s="187">
        <f>IF(N343="sníž. přenesená",J343,0)</f>
        <v>0</v>
      </c>
      <c r="BI343" s="187">
        <f>IF(N343="nulová",J343,0)</f>
        <v>0</v>
      </c>
      <c r="BJ343" s="19" t="s">
        <v>80</v>
      </c>
      <c r="BK343" s="187">
        <f>ROUND(I343*H343,2)</f>
        <v>0</v>
      </c>
      <c r="BL343" s="19" t="s">
        <v>126</v>
      </c>
      <c r="BM343" s="186" t="s">
        <v>368</v>
      </c>
    </row>
    <row r="344" spans="1:65" s="2" customFormat="1" ht="96">
      <c r="A344" s="36"/>
      <c r="B344" s="37"/>
      <c r="C344" s="38"/>
      <c r="D344" s="188" t="s">
        <v>128</v>
      </c>
      <c r="E344" s="38"/>
      <c r="F344" s="189" t="s">
        <v>358</v>
      </c>
      <c r="G344" s="38"/>
      <c r="H344" s="38"/>
      <c r="I344" s="190"/>
      <c r="J344" s="38"/>
      <c r="K344" s="38"/>
      <c r="L344" s="41"/>
      <c r="M344" s="191"/>
      <c r="N344" s="192"/>
      <c r="O344" s="66"/>
      <c r="P344" s="66"/>
      <c r="Q344" s="66"/>
      <c r="R344" s="66"/>
      <c r="S344" s="66"/>
      <c r="T344" s="67"/>
      <c r="U344" s="36"/>
      <c r="V344" s="36"/>
      <c r="W344" s="36"/>
      <c r="X344" s="36"/>
      <c r="Y344" s="36"/>
      <c r="Z344" s="36"/>
      <c r="AA344" s="36"/>
      <c r="AB344" s="36"/>
      <c r="AC344" s="36"/>
      <c r="AD344" s="36"/>
      <c r="AE344" s="36"/>
      <c r="AT344" s="19" t="s">
        <v>128</v>
      </c>
      <c r="AU344" s="19" t="s">
        <v>82</v>
      </c>
    </row>
    <row r="345" spans="1:65" s="13" customFormat="1" ht="10.199999999999999">
      <c r="B345" s="193"/>
      <c r="C345" s="194"/>
      <c r="D345" s="188" t="s">
        <v>130</v>
      </c>
      <c r="E345" s="195" t="s">
        <v>19</v>
      </c>
      <c r="F345" s="196" t="s">
        <v>131</v>
      </c>
      <c r="G345" s="194"/>
      <c r="H345" s="195" t="s">
        <v>19</v>
      </c>
      <c r="I345" s="197"/>
      <c r="J345" s="194"/>
      <c r="K345" s="194"/>
      <c r="L345" s="198"/>
      <c r="M345" s="199"/>
      <c r="N345" s="200"/>
      <c r="O345" s="200"/>
      <c r="P345" s="200"/>
      <c r="Q345" s="200"/>
      <c r="R345" s="200"/>
      <c r="S345" s="200"/>
      <c r="T345" s="201"/>
      <c r="AT345" s="202" t="s">
        <v>130</v>
      </c>
      <c r="AU345" s="202" t="s">
        <v>82</v>
      </c>
      <c r="AV345" s="13" t="s">
        <v>80</v>
      </c>
      <c r="AW345" s="13" t="s">
        <v>33</v>
      </c>
      <c r="AX345" s="13" t="s">
        <v>72</v>
      </c>
      <c r="AY345" s="202" t="s">
        <v>119</v>
      </c>
    </row>
    <row r="346" spans="1:65" s="14" customFormat="1" ht="10.199999999999999">
      <c r="B346" s="203"/>
      <c r="C346" s="204"/>
      <c r="D346" s="188" t="s">
        <v>130</v>
      </c>
      <c r="E346" s="205" t="s">
        <v>19</v>
      </c>
      <c r="F346" s="206" t="s">
        <v>369</v>
      </c>
      <c r="G346" s="204"/>
      <c r="H346" s="207">
        <v>1</v>
      </c>
      <c r="I346" s="208"/>
      <c r="J346" s="204"/>
      <c r="K346" s="204"/>
      <c r="L346" s="209"/>
      <c r="M346" s="210"/>
      <c r="N346" s="211"/>
      <c r="O346" s="211"/>
      <c r="P346" s="211"/>
      <c r="Q346" s="211"/>
      <c r="R346" s="211"/>
      <c r="S346" s="211"/>
      <c r="T346" s="212"/>
      <c r="AT346" s="213" t="s">
        <v>130</v>
      </c>
      <c r="AU346" s="213" t="s">
        <v>82</v>
      </c>
      <c r="AV346" s="14" t="s">
        <v>82</v>
      </c>
      <c r="AW346" s="14" t="s">
        <v>33</v>
      </c>
      <c r="AX346" s="14" t="s">
        <v>72</v>
      </c>
      <c r="AY346" s="213" t="s">
        <v>119</v>
      </c>
    </row>
    <row r="347" spans="1:65" s="15" customFormat="1" ht="10.199999999999999">
      <c r="B347" s="214"/>
      <c r="C347" s="215"/>
      <c r="D347" s="188" t="s">
        <v>130</v>
      </c>
      <c r="E347" s="216" t="s">
        <v>19</v>
      </c>
      <c r="F347" s="217" t="s">
        <v>133</v>
      </c>
      <c r="G347" s="215"/>
      <c r="H347" s="218">
        <v>1</v>
      </c>
      <c r="I347" s="219"/>
      <c r="J347" s="215"/>
      <c r="K347" s="215"/>
      <c r="L347" s="220"/>
      <c r="M347" s="221"/>
      <c r="N347" s="222"/>
      <c r="O347" s="222"/>
      <c r="P347" s="222"/>
      <c r="Q347" s="222"/>
      <c r="R347" s="222"/>
      <c r="S347" s="222"/>
      <c r="T347" s="223"/>
      <c r="AT347" s="224" t="s">
        <v>130</v>
      </c>
      <c r="AU347" s="224" t="s">
        <v>82</v>
      </c>
      <c r="AV347" s="15" t="s">
        <v>126</v>
      </c>
      <c r="AW347" s="15" t="s">
        <v>33</v>
      </c>
      <c r="AX347" s="15" t="s">
        <v>80</v>
      </c>
      <c r="AY347" s="224" t="s">
        <v>119</v>
      </c>
    </row>
    <row r="348" spans="1:65" s="12" customFormat="1" ht="22.8" customHeight="1">
      <c r="B348" s="159"/>
      <c r="C348" s="160"/>
      <c r="D348" s="161" t="s">
        <v>71</v>
      </c>
      <c r="E348" s="173" t="s">
        <v>173</v>
      </c>
      <c r="F348" s="173" t="s">
        <v>370</v>
      </c>
      <c r="G348" s="160"/>
      <c r="H348" s="160"/>
      <c r="I348" s="163"/>
      <c r="J348" s="174">
        <f>BK348</f>
        <v>0</v>
      </c>
      <c r="K348" s="160"/>
      <c r="L348" s="165"/>
      <c r="M348" s="166"/>
      <c r="N348" s="167"/>
      <c r="O348" s="167"/>
      <c r="P348" s="168">
        <f>SUM(P349:P452)</f>
        <v>0</v>
      </c>
      <c r="Q348" s="167"/>
      <c r="R348" s="168">
        <f>SUM(R349:R452)</f>
        <v>77.082370451999992</v>
      </c>
      <c r="S348" s="167"/>
      <c r="T348" s="169">
        <f>SUM(T349:T452)</f>
        <v>0</v>
      </c>
      <c r="AR348" s="170" t="s">
        <v>80</v>
      </c>
      <c r="AT348" s="171" t="s">
        <v>71</v>
      </c>
      <c r="AU348" s="171" t="s">
        <v>80</v>
      </c>
      <c r="AY348" s="170" t="s">
        <v>119</v>
      </c>
      <c r="BK348" s="172">
        <f>SUM(BK349:BK452)</f>
        <v>0</v>
      </c>
    </row>
    <row r="349" spans="1:65" s="2" customFormat="1" ht="34.799999999999997" customHeight="1">
      <c r="A349" s="36"/>
      <c r="B349" s="37"/>
      <c r="C349" s="175" t="s">
        <v>371</v>
      </c>
      <c r="D349" s="175" t="s">
        <v>121</v>
      </c>
      <c r="E349" s="176" t="s">
        <v>372</v>
      </c>
      <c r="F349" s="177" t="s">
        <v>373</v>
      </c>
      <c r="G349" s="178" t="s">
        <v>176</v>
      </c>
      <c r="H349" s="179">
        <v>52.97</v>
      </c>
      <c r="I349" s="180"/>
      <c r="J349" s="181">
        <f>ROUND(I349*H349,2)</f>
        <v>0</v>
      </c>
      <c r="K349" s="177" t="s">
        <v>125</v>
      </c>
      <c r="L349" s="41"/>
      <c r="M349" s="182" t="s">
        <v>19</v>
      </c>
      <c r="N349" s="183" t="s">
        <v>43</v>
      </c>
      <c r="O349" s="66"/>
      <c r="P349" s="184">
        <f>O349*H349</f>
        <v>0</v>
      </c>
      <c r="Q349" s="184">
        <v>0.14041960000000001</v>
      </c>
      <c r="R349" s="184">
        <f>Q349*H349</f>
        <v>7.4380262120000005</v>
      </c>
      <c r="S349" s="184">
        <v>0</v>
      </c>
      <c r="T349" s="185">
        <f>S349*H349</f>
        <v>0</v>
      </c>
      <c r="U349" s="36"/>
      <c r="V349" s="36"/>
      <c r="W349" s="36"/>
      <c r="X349" s="36"/>
      <c r="Y349" s="36"/>
      <c r="Z349" s="36"/>
      <c r="AA349" s="36"/>
      <c r="AB349" s="36"/>
      <c r="AC349" s="36"/>
      <c r="AD349" s="36"/>
      <c r="AE349" s="36"/>
      <c r="AR349" s="186" t="s">
        <v>126</v>
      </c>
      <c r="AT349" s="186" t="s">
        <v>121</v>
      </c>
      <c r="AU349" s="186" t="s">
        <v>82</v>
      </c>
      <c r="AY349" s="19" t="s">
        <v>119</v>
      </c>
      <c r="BE349" s="187">
        <f>IF(N349="základní",J349,0)</f>
        <v>0</v>
      </c>
      <c r="BF349" s="187">
        <f>IF(N349="snížená",J349,0)</f>
        <v>0</v>
      </c>
      <c r="BG349" s="187">
        <f>IF(N349="zákl. přenesená",J349,0)</f>
        <v>0</v>
      </c>
      <c r="BH349" s="187">
        <f>IF(N349="sníž. přenesená",J349,0)</f>
        <v>0</v>
      </c>
      <c r="BI349" s="187">
        <f>IF(N349="nulová",J349,0)</f>
        <v>0</v>
      </c>
      <c r="BJ349" s="19" t="s">
        <v>80</v>
      </c>
      <c r="BK349" s="187">
        <f>ROUND(I349*H349,2)</f>
        <v>0</v>
      </c>
      <c r="BL349" s="19" t="s">
        <v>126</v>
      </c>
      <c r="BM349" s="186" t="s">
        <v>374</v>
      </c>
    </row>
    <row r="350" spans="1:65" s="2" customFormat="1" ht="96">
      <c r="A350" s="36"/>
      <c r="B350" s="37"/>
      <c r="C350" s="38"/>
      <c r="D350" s="188" t="s">
        <v>128</v>
      </c>
      <c r="E350" s="38"/>
      <c r="F350" s="189" t="s">
        <v>375</v>
      </c>
      <c r="G350" s="38"/>
      <c r="H350" s="38"/>
      <c r="I350" s="190"/>
      <c r="J350" s="38"/>
      <c r="K350" s="38"/>
      <c r="L350" s="41"/>
      <c r="M350" s="191"/>
      <c r="N350" s="192"/>
      <c r="O350" s="66"/>
      <c r="P350" s="66"/>
      <c r="Q350" s="66"/>
      <c r="R350" s="66"/>
      <c r="S350" s="66"/>
      <c r="T350" s="67"/>
      <c r="U350" s="36"/>
      <c r="V350" s="36"/>
      <c r="W350" s="36"/>
      <c r="X350" s="36"/>
      <c r="Y350" s="36"/>
      <c r="Z350" s="36"/>
      <c r="AA350" s="36"/>
      <c r="AB350" s="36"/>
      <c r="AC350" s="36"/>
      <c r="AD350" s="36"/>
      <c r="AE350" s="36"/>
      <c r="AT350" s="19" t="s">
        <v>128</v>
      </c>
      <c r="AU350" s="19" t="s">
        <v>82</v>
      </c>
    </row>
    <row r="351" spans="1:65" s="13" customFormat="1" ht="10.199999999999999">
      <c r="B351" s="193"/>
      <c r="C351" s="194"/>
      <c r="D351" s="188" t="s">
        <v>130</v>
      </c>
      <c r="E351" s="195" t="s">
        <v>19</v>
      </c>
      <c r="F351" s="196" t="s">
        <v>131</v>
      </c>
      <c r="G351" s="194"/>
      <c r="H351" s="195" t="s">
        <v>19</v>
      </c>
      <c r="I351" s="197"/>
      <c r="J351" s="194"/>
      <c r="K351" s="194"/>
      <c r="L351" s="198"/>
      <c r="M351" s="199"/>
      <c r="N351" s="200"/>
      <c r="O351" s="200"/>
      <c r="P351" s="200"/>
      <c r="Q351" s="200"/>
      <c r="R351" s="200"/>
      <c r="S351" s="200"/>
      <c r="T351" s="201"/>
      <c r="AT351" s="202" t="s">
        <v>130</v>
      </c>
      <c r="AU351" s="202" t="s">
        <v>82</v>
      </c>
      <c r="AV351" s="13" t="s">
        <v>80</v>
      </c>
      <c r="AW351" s="13" t="s">
        <v>33</v>
      </c>
      <c r="AX351" s="13" t="s">
        <v>72</v>
      </c>
      <c r="AY351" s="202" t="s">
        <v>119</v>
      </c>
    </row>
    <row r="352" spans="1:65" s="14" customFormat="1" ht="20.399999999999999">
      <c r="B352" s="203"/>
      <c r="C352" s="204"/>
      <c r="D352" s="188" t="s">
        <v>130</v>
      </c>
      <c r="E352" s="205" t="s">
        <v>19</v>
      </c>
      <c r="F352" s="206" t="s">
        <v>376</v>
      </c>
      <c r="G352" s="204"/>
      <c r="H352" s="207">
        <v>52.97</v>
      </c>
      <c r="I352" s="208"/>
      <c r="J352" s="204"/>
      <c r="K352" s="204"/>
      <c r="L352" s="209"/>
      <c r="M352" s="210"/>
      <c r="N352" s="211"/>
      <c r="O352" s="211"/>
      <c r="P352" s="211"/>
      <c r="Q352" s="211"/>
      <c r="R352" s="211"/>
      <c r="S352" s="211"/>
      <c r="T352" s="212"/>
      <c r="AT352" s="213" t="s">
        <v>130</v>
      </c>
      <c r="AU352" s="213" t="s">
        <v>82</v>
      </c>
      <c r="AV352" s="14" t="s">
        <v>82</v>
      </c>
      <c r="AW352" s="14" t="s">
        <v>33</v>
      </c>
      <c r="AX352" s="14" t="s">
        <v>72</v>
      </c>
      <c r="AY352" s="213" t="s">
        <v>119</v>
      </c>
    </row>
    <row r="353" spans="1:65" s="15" customFormat="1" ht="10.199999999999999">
      <c r="B353" s="214"/>
      <c r="C353" s="215"/>
      <c r="D353" s="188" t="s">
        <v>130</v>
      </c>
      <c r="E353" s="216" t="s">
        <v>19</v>
      </c>
      <c r="F353" s="217" t="s">
        <v>133</v>
      </c>
      <c r="G353" s="215"/>
      <c r="H353" s="218">
        <v>52.97</v>
      </c>
      <c r="I353" s="219"/>
      <c r="J353" s="215"/>
      <c r="K353" s="215"/>
      <c r="L353" s="220"/>
      <c r="M353" s="221"/>
      <c r="N353" s="222"/>
      <c r="O353" s="222"/>
      <c r="P353" s="222"/>
      <c r="Q353" s="222"/>
      <c r="R353" s="222"/>
      <c r="S353" s="222"/>
      <c r="T353" s="223"/>
      <c r="AT353" s="224" t="s">
        <v>130</v>
      </c>
      <c r="AU353" s="224" t="s">
        <v>82</v>
      </c>
      <c r="AV353" s="15" t="s">
        <v>126</v>
      </c>
      <c r="AW353" s="15" t="s">
        <v>33</v>
      </c>
      <c r="AX353" s="15" t="s">
        <v>80</v>
      </c>
      <c r="AY353" s="224" t="s">
        <v>119</v>
      </c>
    </row>
    <row r="354" spans="1:65" s="2" customFormat="1" ht="14.4" customHeight="1">
      <c r="A354" s="36"/>
      <c r="B354" s="37"/>
      <c r="C354" s="236" t="s">
        <v>377</v>
      </c>
      <c r="D354" s="236" t="s">
        <v>313</v>
      </c>
      <c r="E354" s="237" t="s">
        <v>378</v>
      </c>
      <c r="F354" s="238" t="s">
        <v>379</v>
      </c>
      <c r="G354" s="239" t="s">
        <v>176</v>
      </c>
      <c r="H354" s="240">
        <v>53.5</v>
      </c>
      <c r="I354" s="241"/>
      <c r="J354" s="242">
        <f>ROUND(I354*H354,2)</f>
        <v>0</v>
      </c>
      <c r="K354" s="238" t="s">
        <v>125</v>
      </c>
      <c r="L354" s="243"/>
      <c r="M354" s="244" t="s">
        <v>19</v>
      </c>
      <c r="N354" s="245" t="s">
        <v>43</v>
      </c>
      <c r="O354" s="66"/>
      <c r="P354" s="184">
        <f>O354*H354</f>
        <v>0</v>
      </c>
      <c r="Q354" s="184">
        <v>4.8000000000000001E-2</v>
      </c>
      <c r="R354" s="184">
        <f>Q354*H354</f>
        <v>2.5680000000000001</v>
      </c>
      <c r="S354" s="184">
        <v>0</v>
      </c>
      <c r="T354" s="185">
        <f>S354*H354</f>
        <v>0</v>
      </c>
      <c r="U354" s="36"/>
      <c r="V354" s="36"/>
      <c r="W354" s="36"/>
      <c r="X354" s="36"/>
      <c r="Y354" s="36"/>
      <c r="Z354" s="36"/>
      <c r="AA354" s="36"/>
      <c r="AB354" s="36"/>
      <c r="AC354" s="36"/>
      <c r="AD354" s="36"/>
      <c r="AE354" s="36"/>
      <c r="AR354" s="186" t="s">
        <v>165</v>
      </c>
      <c r="AT354" s="186" t="s">
        <v>313</v>
      </c>
      <c r="AU354" s="186" t="s">
        <v>82</v>
      </c>
      <c r="AY354" s="19" t="s">
        <v>119</v>
      </c>
      <c r="BE354" s="187">
        <f>IF(N354="základní",J354,0)</f>
        <v>0</v>
      </c>
      <c r="BF354" s="187">
        <f>IF(N354="snížená",J354,0)</f>
        <v>0</v>
      </c>
      <c r="BG354" s="187">
        <f>IF(N354="zákl. přenesená",J354,0)</f>
        <v>0</v>
      </c>
      <c r="BH354" s="187">
        <f>IF(N354="sníž. přenesená",J354,0)</f>
        <v>0</v>
      </c>
      <c r="BI354" s="187">
        <f>IF(N354="nulová",J354,0)</f>
        <v>0</v>
      </c>
      <c r="BJ354" s="19" t="s">
        <v>80</v>
      </c>
      <c r="BK354" s="187">
        <f>ROUND(I354*H354,2)</f>
        <v>0</v>
      </c>
      <c r="BL354" s="19" t="s">
        <v>126</v>
      </c>
      <c r="BM354" s="186" t="s">
        <v>380</v>
      </c>
    </row>
    <row r="355" spans="1:65" s="14" customFormat="1" ht="10.199999999999999">
      <c r="B355" s="203"/>
      <c r="C355" s="204"/>
      <c r="D355" s="188" t="s">
        <v>130</v>
      </c>
      <c r="E355" s="204"/>
      <c r="F355" s="206" t="s">
        <v>381</v>
      </c>
      <c r="G355" s="204"/>
      <c r="H355" s="207">
        <v>53.5</v>
      </c>
      <c r="I355" s="208"/>
      <c r="J355" s="204"/>
      <c r="K355" s="204"/>
      <c r="L355" s="209"/>
      <c r="M355" s="210"/>
      <c r="N355" s="211"/>
      <c r="O355" s="211"/>
      <c r="P355" s="211"/>
      <c r="Q355" s="211"/>
      <c r="R355" s="211"/>
      <c r="S355" s="211"/>
      <c r="T355" s="212"/>
      <c r="AT355" s="213" t="s">
        <v>130</v>
      </c>
      <c r="AU355" s="213" t="s">
        <v>82</v>
      </c>
      <c r="AV355" s="14" t="s">
        <v>82</v>
      </c>
      <c r="AW355" s="14" t="s">
        <v>4</v>
      </c>
      <c r="AX355" s="14" t="s">
        <v>80</v>
      </c>
      <c r="AY355" s="213" t="s">
        <v>119</v>
      </c>
    </row>
    <row r="356" spans="1:65" s="2" customFormat="1" ht="24.15" customHeight="1">
      <c r="A356" s="36"/>
      <c r="B356" s="37"/>
      <c r="C356" s="175" t="s">
        <v>382</v>
      </c>
      <c r="D356" s="175" t="s">
        <v>121</v>
      </c>
      <c r="E356" s="176" t="s">
        <v>383</v>
      </c>
      <c r="F356" s="177" t="s">
        <v>384</v>
      </c>
      <c r="G356" s="178" t="s">
        <v>176</v>
      </c>
      <c r="H356" s="179">
        <v>47.23</v>
      </c>
      <c r="I356" s="180"/>
      <c r="J356" s="181">
        <f>ROUND(I356*H356,2)</f>
        <v>0</v>
      </c>
      <c r="K356" s="177" t="s">
        <v>125</v>
      </c>
      <c r="L356" s="41"/>
      <c r="M356" s="182" t="s">
        <v>19</v>
      </c>
      <c r="N356" s="183" t="s">
        <v>43</v>
      </c>
      <c r="O356" s="66"/>
      <c r="P356" s="184">
        <f>O356*H356</f>
        <v>0</v>
      </c>
      <c r="Q356" s="184">
        <v>0.14066999999999999</v>
      </c>
      <c r="R356" s="184">
        <f>Q356*H356</f>
        <v>6.643844099999999</v>
      </c>
      <c r="S356" s="184">
        <v>0</v>
      </c>
      <c r="T356" s="185">
        <f>S356*H356</f>
        <v>0</v>
      </c>
      <c r="U356" s="36"/>
      <c r="V356" s="36"/>
      <c r="W356" s="36"/>
      <c r="X356" s="36"/>
      <c r="Y356" s="36"/>
      <c r="Z356" s="36"/>
      <c r="AA356" s="36"/>
      <c r="AB356" s="36"/>
      <c r="AC356" s="36"/>
      <c r="AD356" s="36"/>
      <c r="AE356" s="36"/>
      <c r="AR356" s="186" t="s">
        <v>126</v>
      </c>
      <c r="AT356" s="186" t="s">
        <v>121</v>
      </c>
      <c r="AU356" s="186" t="s">
        <v>82</v>
      </c>
      <c r="AY356" s="19" t="s">
        <v>119</v>
      </c>
      <c r="BE356" s="187">
        <f>IF(N356="základní",J356,0)</f>
        <v>0</v>
      </c>
      <c r="BF356" s="187">
        <f>IF(N356="snížená",J356,0)</f>
        <v>0</v>
      </c>
      <c r="BG356" s="187">
        <f>IF(N356="zákl. přenesená",J356,0)</f>
        <v>0</v>
      </c>
      <c r="BH356" s="187">
        <f>IF(N356="sníž. přenesená",J356,0)</f>
        <v>0</v>
      </c>
      <c r="BI356" s="187">
        <f>IF(N356="nulová",J356,0)</f>
        <v>0</v>
      </c>
      <c r="BJ356" s="19" t="s">
        <v>80</v>
      </c>
      <c r="BK356" s="187">
        <f>ROUND(I356*H356,2)</f>
        <v>0</v>
      </c>
      <c r="BL356" s="19" t="s">
        <v>126</v>
      </c>
      <c r="BM356" s="186" t="s">
        <v>385</v>
      </c>
    </row>
    <row r="357" spans="1:65" s="2" customFormat="1" ht="96">
      <c r="A357" s="36"/>
      <c r="B357" s="37"/>
      <c r="C357" s="38"/>
      <c r="D357" s="188" t="s">
        <v>128</v>
      </c>
      <c r="E357" s="38"/>
      <c r="F357" s="189" t="s">
        <v>386</v>
      </c>
      <c r="G357" s="38"/>
      <c r="H357" s="38"/>
      <c r="I357" s="190"/>
      <c r="J357" s="38"/>
      <c r="K357" s="38"/>
      <c r="L357" s="41"/>
      <c r="M357" s="191"/>
      <c r="N357" s="192"/>
      <c r="O357" s="66"/>
      <c r="P357" s="66"/>
      <c r="Q357" s="66"/>
      <c r="R357" s="66"/>
      <c r="S357" s="66"/>
      <c r="T357" s="67"/>
      <c r="U357" s="36"/>
      <c r="V357" s="36"/>
      <c r="W357" s="36"/>
      <c r="X357" s="36"/>
      <c r="Y357" s="36"/>
      <c r="Z357" s="36"/>
      <c r="AA357" s="36"/>
      <c r="AB357" s="36"/>
      <c r="AC357" s="36"/>
      <c r="AD357" s="36"/>
      <c r="AE357" s="36"/>
      <c r="AT357" s="19" t="s">
        <v>128</v>
      </c>
      <c r="AU357" s="19" t="s">
        <v>82</v>
      </c>
    </row>
    <row r="358" spans="1:65" s="13" customFormat="1" ht="10.199999999999999">
      <c r="B358" s="193"/>
      <c r="C358" s="194"/>
      <c r="D358" s="188" t="s">
        <v>130</v>
      </c>
      <c r="E358" s="195" t="s">
        <v>19</v>
      </c>
      <c r="F358" s="196" t="s">
        <v>131</v>
      </c>
      <c r="G358" s="194"/>
      <c r="H358" s="195" t="s">
        <v>19</v>
      </c>
      <c r="I358" s="197"/>
      <c r="J358" s="194"/>
      <c r="K358" s="194"/>
      <c r="L358" s="198"/>
      <c r="M358" s="199"/>
      <c r="N358" s="200"/>
      <c r="O358" s="200"/>
      <c r="P358" s="200"/>
      <c r="Q358" s="200"/>
      <c r="R358" s="200"/>
      <c r="S358" s="200"/>
      <c r="T358" s="201"/>
      <c r="AT358" s="202" t="s">
        <v>130</v>
      </c>
      <c r="AU358" s="202" t="s">
        <v>82</v>
      </c>
      <c r="AV358" s="13" t="s">
        <v>80</v>
      </c>
      <c r="AW358" s="13" t="s">
        <v>33</v>
      </c>
      <c r="AX358" s="13" t="s">
        <v>72</v>
      </c>
      <c r="AY358" s="202" t="s">
        <v>119</v>
      </c>
    </row>
    <row r="359" spans="1:65" s="14" customFormat="1" ht="10.199999999999999">
      <c r="B359" s="203"/>
      <c r="C359" s="204"/>
      <c r="D359" s="188" t="s">
        <v>130</v>
      </c>
      <c r="E359" s="205" t="s">
        <v>19</v>
      </c>
      <c r="F359" s="206" t="s">
        <v>387</v>
      </c>
      <c r="G359" s="204"/>
      <c r="H359" s="207">
        <v>47.23</v>
      </c>
      <c r="I359" s="208"/>
      <c r="J359" s="204"/>
      <c r="K359" s="204"/>
      <c r="L359" s="209"/>
      <c r="M359" s="210"/>
      <c r="N359" s="211"/>
      <c r="O359" s="211"/>
      <c r="P359" s="211"/>
      <c r="Q359" s="211"/>
      <c r="R359" s="211"/>
      <c r="S359" s="211"/>
      <c r="T359" s="212"/>
      <c r="AT359" s="213" t="s">
        <v>130</v>
      </c>
      <c r="AU359" s="213" t="s">
        <v>82</v>
      </c>
      <c r="AV359" s="14" t="s">
        <v>82</v>
      </c>
      <c r="AW359" s="14" t="s">
        <v>33</v>
      </c>
      <c r="AX359" s="14" t="s">
        <v>72</v>
      </c>
      <c r="AY359" s="213" t="s">
        <v>119</v>
      </c>
    </row>
    <row r="360" spans="1:65" s="15" customFormat="1" ht="10.199999999999999">
      <c r="B360" s="214"/>
      <c r="C360" s="215"/>
      <c r="D360" s="188" t="s">
        <v>130</v>
      </c>
      <c r="E360" s="216" t="s">
        <v>19</v>
      </c>
      <c r="F360" s="217" t="s">
        <v>133</v>
      </c>
      <c r="G360" s="215"/>
      <c r="H360" s="218">
        <v>47.23</v>
      </c>
      <c r="I360" s="219"/>
      <c r="J360" s="215"/>
      <c r="K360" s="215"/>
      <c r="L360" s="220"/>
      <c r="M360" s="221"/>
      <c r="N360" s="222"/>
      <c r="O360" s="222"/>
      <c r="P360" s="222"/>
      <c r="Q360" s="222"/>
      <c r="R360" s="222"/>
      <c r="S360" s="222"/>
      <c r="T360" s="223"/>
      <c r="AT360" s="224" t="s">
        <v>130</v>
      </c>
      <c r="AU360" s="224" t="s">
        <v>82</v>
      </c>
      <c r="AV360" s="15" t="s">
        <v>126</v>
      </c>
      <c r="AW360" s="15" t="s">
        <v>33</v>
      </c>
      <c r="AX360" s="15" t="s">
        <v>80</v>
      </c>
      <c r="AY360" s="224" t="s">
        <v>119</v>
      </c>
    </row>
    <row r="361" spans="1:65" s="2" customFormat="1" ht="14.4" customHeight="1">
      <c r="A361" s="36"/>
      <c r="B361" s="37"/>
      <c r="C361" s="236" t="s">
        <v>388</v>
      </c>
      <c r="D361" s="236" t="s">
        <v>313</v>
      </c>
      <c r="E361" s="237" t="s">
        <v>389</v>
      </c>
      <c r="F361" s="238" t="s">
        <v>390</v>
      </c>
      <c r="G361" s="239" t="s">
        <v>176</v>
      </c>
      <c r="H361" s="240">
        <v>47.701999999999998</v>
      </c>
      <c r="I361" s="241"/>
      <c r="J361" s="242">
        <f>ROUND(I361*H361,2)</f>
        <v>0</v>
      </c>
      <c r="K361" s="238" t="s">
        <v>125</v>
      </c>
      <c r="L361" s="243"/>
      <c r="M361" s="244" t="s">
        <v>19</v>
      </c>
      <c r="N361" s="245" t="s">
        <v>43</v>
      </c>
      <c r="O361" s="66"/>
      <c r="P361" s="184">
        <f>O361*H361</f>
        <v>0</v>
      </c>
      <c r="Q361" s="184">
        <v>6.5000000000000002E-2</v>
      </c>
      <c r="R361" s="184">
        <f>Q361*H361</f>
        <v>3.1006299999999998</v>
      </c>
      <c r="S361" s="184">
        <v>0</v>
      </c>
      <c r="T361" s="185">
        <f>S361*H361</f>
        <v>0</v>
      </c>
      <c r="U361" s="36"/>
      <c r="V361" s="36"/>
      <c r="W361" s="36"/>
      <c r="X361" s="36"/>
      <c r="Y361" s="36"/>
      <c r="Z361" s="36"/>
      <c r="AA361" s="36"/>
      <c r="AB361" s="36"/>
      <c r="AC361" s="36"/>
      <c r="AD361" s="36"/>
      <c r="AE361" s="36"/>
      <c r="AR361" s="186" t="s">
        <v>165</v>
      </c>
      <c r="AT361" s="186" t="s">
        <v>313</v>
      </c>
      <c r="AU361" s="186" t="s">
        <v>82</v>
      </c>
      <c r="AY361" s="19" t="s">
        <v>119</v>
      </c>
      <c r="BE361" s="187">
        <f>IF(N361="základní",J361,0)</f>
        <v>0</v>
      </c>
      <c r="BF361" s="187">
        <f>IF(N361="snížená",J361,0)</f>
        <v>0</v>
      </c>
      <c r="BG361" s="187">
        <f>IF(N361="zákl. přenesená",J361,0)</f>
        <v>0</v>
      </c>
      <c r="BH361" s="187">
        <f>IF(N361="sníž. přenesená",J361,0)</f>
        <v>0</v>
      </c>
      <c r="BI361" s="187">
        <f>IF(N361="nulová",J361,0)</f>
        <v>0</v>
      </c>
      <c r="BJ361" s="19" t="s">
        <v>80</v>
      </c>
      <c r="BK361" s="187">
        <f>ROUND(I361*H361,2)</f>
        <v>0</v>
      </c>
      <c r="BL361" s="19" t="s">
        <v>126</v>
      </c>
      <c r="BM361" s="186" t="s">
        <v>391</v>
      </c>
    </row>
    <row r="362" spans="1:65" s="14" customFormat="1" ht="10.199999999999999">
      <c r="B362" s="203"/>
      <c r="C362" s="204"/>
      <c r="D362" s="188" t="s">
        <v>130</v>
      </c>
      <c r="E362" s="204"/>
      <c r="F362" s="206" t="s">
        <v>392</v>
      </c>
      <c r="G362" s="204"/>
      <c r="H362" s="207">
        <v>47.701999999999998</v>
      </c>
      <c r="I362" s="208"/>
      <c r="J362" s="204"/>
      <c r="K362" s="204"/>
      <c r="L362" s="209"/>
      <c r="M362" s="210"/>
      <c r="N362" s="211"/>
      <c r="O362" s="211"/>
      <c r="P362" s="211"/>
      <c r="Q362" s="211"/>
      <c r="R362" s="211"/>
      <c r="S362" s="211"/>
      <c r="T362" s="212"/>
      <c r="AT362" s="213" t="s">
        <v>130</v>
      </c>
      <c r="AU362" s="213" t="s">
        <v>82</v>
      </c>
      <c r="AV362" s="14" t="s">
        <v>82</v>
      </c>
      <c r="AW362" s="14" t="s">
        <v>4</v>
      </c>
      <c r="AX362" s="14" t="s">
        <v>80</v>
      </c>
      <c r="AY362" s="213" t="s">
        <v>119</v>
      </c>
    </row>
    <row r="363" spans="1:65" s="2" customFormat="1" ht="24.15" customHeight="1">
      <c r="A363" s="36"/>
      <c r="B363" s="37"/>
      <c r="C363" s="175" t="s">
        <v>393</v>
      </c>
      <c r="D363" s="175" t="s">
        <v>121</v>
      </c>
      <c r="E363" s="176" t="s">
        <v>394</v>
      </c>
      <c r="F363" s="177" t="s">
        <v>395</v>
      </c>
      <c r="G363" s="178" t="s">
        <v>176</v>
      </c>
      <c r="H363" s="179">
        <v>154.4</v>
      </c>
      <c r="I363" s="180"/>
      <c r="J363" s="181">
        <f>ROUND(I363*H363,2)</f>
        <v>0</v>
      </c>
      <c r="K363" s="177" t="s">
        <v>125</v>
      </c>
      <c r="L363" s="41"/>
      <c r="M363" s="182" t="s">
        <v>19</v>
      </c>
      <c r="N363" s="183" t="s">
        <v>43</v>
      </c>
      <c r="O363" s="66"/>
      <c r="P363" s="184">
        <f>O363*H363</f>
        <v>0</v>
      </c>
      <c r="Q363" s="184">
        <v>0.109331</v>
      </c>
      <c r="R363" s="184">
        <f>Q363*H363</f>
        <v>16.880706400000001</v>
      </c>
      <c r="S363" s="184">
        <v>0</v>
      </c>
      <c r="T363" s="185">
        <f>S363*H363</f>
        <v>0</v>
      </c>
      <c r="U363" s="36"/>
      <c r="V363" s="36"/>
      <c r="W363" s="36"/>
      <c r="X363" s="36"/>
      <c r="Y363" s="36"/>
      <c r="Z363" s="36"/>
      <c r="AA363" s="36"/>
      <c r="AB363" s="36"/>
      <c r="AC363" s="36"/>
      <c r="AD363" s="36"/>
      <c r="AE363" s="36"/>
      <c r="AR363" s="186" t="s">
        <v>126</v>
      </c>
      <c r="AT363" s="186" t="s">
        <v>121</v>
      </c>
      <c r="AU363" s="186" t="s">
        <v>82</v>
      </c>
      <c r="AY363" s="19" t="s">
        <v>119</v>
      </c>
      <c r="BE363" s="187">
        <f>IF(N363="základní",J363,0)</f>
        <v>0</v>
      </c>
      <c r="BF363" s="187">
        <f>IF(N363="snížená",J363,0)</f>
        <v>0</v>
      </c>
      <c r="BG363" s="187">
        <f>IF(N363="zákl. přenesená",J363,0)</f>
        <v>0</v>
      </c>
      <c r="BH363" s="187">
        <f>IF(N363="sníž. přenesená",J363,0)</f>
        <v>0</v>
      </c>
      <c r="BI363" s="187">
        <f>IF(N363="nulová",J363,0)</f>
        <v>0</v>
      </c>
      <c r="BJ363" s="19" t="s">
        <v>80</v>
      </c>
      <c r="BK363" s="187">
        <f>ROUND(I363*H363,2)</f>
        <v>0</v>
      </c>
      <c r="BL363" s="19" t="s">
        <v>126</v>
      </c>
      <c r="BM363" s="186" t="s">
        <v>396</v>
      </c>
    </row>
    <row r="364" spans="1:65" s="2" customFormat="1" ht="57.6">
      <c r="A364" s="36"/>
      <c r="B364" s="37"/>
      <c r="C364" s="38"/>
      <c r="D364" s="188" t="s">
        <v>128</v>
      </c>
      <c r="E364" s="38"/>
      <c r="F364" s="189" t="s">
        <v>397</v>
      </c>
      <c r="G364" s="38"/>
      <c r="H364" s="38"/>
      <c r="I364" s="190"/>
      <c r="J364" s="38"/>
      <c r="K364" s="38"/>
      <c r="L364" s="41"/>
      <c r="M364" s="191"/>
      <c r="N364" s="192"/>
      <c r="O364" s="66"/>
      <c r="P364" s="66"/>
      <c r="Q364" s="66"/>
      <c r="R364" s="66"/>
      <c r="S364" s="66"/>
      <c r="T364" s="67"/>
      <c r="U364" s="36"/>
      <c r="V364" s="36"/>
      <c r="W364" s="36"/>
      <c r="X364" s="36"/>
      <c r="Y364" s="36"/>
      <c r="Z364" s="36"/>
      <c r="AA364" s="36"/>
      <c r="AB364" s="36"/>
      <c r="AC364" s="36"/>
      <c r="AD364" s="36"/>
      <c r="AE364" s="36"/>
      <c r="AT364" s="19" t="s">
        <v>128</v>
      </c>
      <c r="AU364" s="19" t="s">
        <v>82</v>
      </c>
    </row>
    <row r="365" spans="1:65" s="13" customFormat="1" ht="10.199999999999999">
      <c r="B365" s="193"/>
      <c r="C365" s="194"/>
      <c r="D365" s="188" t="s">
        <v>130</v>
      </c>
      <c r="E365" s="195" t="s">
        <v>19</v>
      </c>
      <c r="F365" s="196" t="s">
        <v>131</v>
      </c>
      <c r="G365" s="194"/>
      <c r="H365" s="195" t="s">
        <v>19</v>
      </c>
      <c r="I365" s="197"/>
      <c r="J365" s="194"/>
      <c r="K365" s="194"/>
      <c r="L365" s="198"/>
      <c r="M365" s="199"/>
      <c r="N365" s="200"/>
      <c r="O365" s="200"/>
      <c r="P365" s="200"/>
      <c r="Q365" s="200"/>
      <c r="R365" s="200"/>
      <c r="S365" s="200"/>
      <c r="T365" s="201"/>
      <c r="AT365" s="202" t="s">
        <v>130</v>
      </c>
      <c r="AU365" s="202" t="s">
        <v>82</v>
      </c>
      <c r="AV365" s="13" t="s">
        <v>80</v>
      </c>
      <c r="AW365" s="13" t="s">
        <v>33</v>
      </c>
      <c r="AX365" s="13" t="s">
        <v>72</v>
      </c>
      <c r="AY365" s="202" t="s">
        <v>119</v>
      </c>
    </row>
    <row r="366" spans="1:65" s="14" customFormat="1" ht="20.399999999999999">
      <c r="B366" s="203"/>
      <c r="C366" s="204"/>
      <c r="D366" s="188" t="s">
        <v>130</v>
      </c>
      <c r="E366" s="205" t="s">
        <v>19</v>
      </c>
      <c r="F366" s="206" t="s">
        <v>398</v>
      </c>
      <c r="G366" s="204"/>
      <c r="H366" s="207">
        <v>154.4</v>
      </c>
      <c r="I366" s="208"/>
      <c r="J366" s="204"/>
      <c r="K366" s="204"/>
      <c r="L366" s="209"/>
      <c r="M366" s="210"/>
      <c r="N366" s="211"/>
      <c r="O366" s="211"/>
      <c r="P366" s="211"/>
      <c r="Q366" s="211"/>
      <c r="R366" s="211"/>
      <c r="S366" s="211"/>
      <c r="T366" s="212"/>
      <c r="AT366" s="213" t="s">
        <v>130</v>
      </c>
      <c r="AU366" s="213" t="s">
        <v>82</v>
      </c>
      <c r="AV366" s="14" t="s">
        <v>82</v>
      </c>
      <c r="AW366" s="14" t="s">
        <v>33</v>
      </c>
      <c r="AX366" s="14" t="s">
        <v>72</v>
      </c>
      <c r="AY366" s="213" t="s">
        <v>119</v>
      </c>
    </row>
    <row r="367" spans="1:65" s="15" customFormat="1" ht="10.199999999999999">
      <c r="B367" s="214"/>
      <c r="C367" s="215"/>
      <c r="D367" s="188" t="s">
        <v>130</v>
      </c>
      <c r="E367" s="216" t="s">
        <v>19</v>
      </c>
      <c r="F367" s="217" t="s">
        <v>133</v>
      </c>
      <c r="G367" s="215"/>
      <c r="H367" s="218">
        <v>154.4</v>
      </c>
      <c r="I367" s="219"/>
      <c r="J367" s="215"/>
      <c r="K367" s="215"/>
      <c r="L367" s="220"/>
      <c r="M367" s="221"/>
      <c r="N367" s="222"/>
      <c r="O367" s="222"/>
      <c r="P367" s="222"/>
      <c r="Q367" s="222"/>
      <c r="R367" s="222"/>
      <c r="S367" s="222"/>
      <c r="T367" s="223"/>
      <c r="AT367" s="224" t="s">
        <v>130</v>
      </c>
      <c r="AU367" s="224" t="s">
        <v>82</v>
      </c>
      <c r="AV367" s="15" t="s">
        <v>126</v>
      </c>
      <c r="AW367" s="15" t="s">
        <v>33</v>
      </c>
      <c r="AX367" s="15" t="s">
        <v>80</v>
      </c>
      <c r="AY367" s="224" t="s">
        <v>119</v>
      </c>
    </row>
    <row r="368" spans="1:65" s="2" customFormat="1" ht="14.4" customHeight="1">
      <c r="A368" s="36"/>
      <c r="B368" s="37"/>
      <c r="C368" s="236" t="s">
        <v>399</v>
      </c>
      <c r="D368" s="236" t="s">
        <v>313</v>
      </c>
      <c r="E368" s="237" t="s">
        <v>400</v>
      </c>
      <c r="F368" s="238" t="s">
        <v>401</v>
      </c>
      <c r="G368" s="239" t="s">
        <v>176</v>
      </c>
      <c r="H368" s="240">
        <v>155.94399999999999</v>
      </c>
      <c r="I368" s="241"/>
      <c r="J368" s="242">
        <f>ROUND(I368*H368,2)</f>
        <v>0</v>
      </c>
      <c r="K368" s="238" t="s">
        <v>125</v>
      </c>
      <c r="L368" s="243"/>
      <c r="M368" s="244" t="s">
        <v>19</v>
      </c>
      <c r="N368" s="245" t="s">
        <v>43</v>
      </c>
      <c r="O368" s="66"/>
      <c r="P368" s="184">
        <f>O368*H368</f>
        <v>0</v>
      </c>
      <c r="Q368" s="184">
        <v>2.4E-2</v>
      </c>
      <c r="R368" s="184">
        <f>Q368*H368</f>
        <v>3.7426559999999998</v>
      </c>
      <c r="S368" s="184">
        <v>0</v>
      </c>
      <c r="T368" s="185">
        <f>S368*H368</f>
        <v>0</v>
      </c>
      <c r="U368" s="36"/>
      <c r="V368" s="36"/>
      <c r="W368" s="36"/>
      <c r="X368" s="36"/>
      <c r="Y368" s="36"/>
      <c r="Z368" s="36"/>
      <c r="AA368" s="36"/>
      <c r="AB368" s="36"/>
      <c r="AC368" s="36"/>
      <c r="AD368" s="36"/>
      <c r="AE368" s="36"/>
      <c r="AR368" s="186" t="s">
        <v>165</v>
      </c>
      <c r="AT368" s="186" t="s">
        <v>313</v>
      </c>
      <c r="AU368" s="186" t="s">
        <v>82</v>
      </c>
      <c r="AY368" s="19" t="s">
        <v>119</v>
      </c>
      <c r="BE368" s="187">
        <f>IF(N368="základní",J368,0)</f>
        <v>0</v>
      </c>
      <c r="BF368" s="187">
        <f>IF(N368="snížená",J368,0)</f>
        <v>0</v>
      </c>
      <c r="BG368" s="187">
        <f>IF(N368="zákl. přenesená",J368,0)</f>
        <v>0</v>
      </c>
      <c r="BH368" s="187">
        <f>IF(N368="sníž. přenesená",J368,0)</f>
        <v>0</v>
      </c>
      <c r="BI368" s="187">
        <f>IF(N368="nulová",J368,0)</f>
        <v>0</v>
      </c>
      <c r="BJ368" s="19" t="s">
        <v>80</v>
      </c>
      <c r="BK368" s="187">
        <f>ROUND(I368*H368,2)</f>
        <v>0</v>
      </c>
      <c r="BL368" s="19" t="s">
        <v>126</v>
      </c>
      <c r="BM368" s="186" t="s">
        <v>402</v>
      </c>
    </row>
    <row r="369" spans="1:65" s="14" customFormat="1" ht="10.199999999999999">
      <c r="B369" s="203"/>
      <c r="C369" s="204"/>
      <c r="D369" s="188" t="s">
        <v>130</v>
      </c>
      <c r="E369" s="204"/>
      <c r="F369" s="206" t="s">
        <v>403</v>
      </c>
      <c r="G369" s="204"/>
      <c r="H369" s="207">
        <v>155.94399999999999</v>
      </c>
      <c r="I369" s="208"/>
      <c r="J369" s="204"/>
      <c r="K369" s="204"/>
      <c r="L369" s="209"/>
      <c r="M369" s="210"/>
      <c r="N369" s="211"/>
      <c r="O369" s="211"/>
      <c r="P369" s="211"/>
      <c r="Q369" s="211"/>
      <c r="R369" s="211"/>
      <c r="S369" s="211"/>
      <c r="T369" s="212"/>
      <c r="AT369" s="213" t="s">
        <v>130</v>
      </c>
      <c r="AU369" s="213" t="s">
        <v>82</v>
      </c>
      <c r="AV369" s="14" t="s">
        <v>82</v>
      </c>
      <c r="AW369" s="14" t="s">
        <v>4</v>
      </c>
      <c r="AX369" s="14" t="s">
        <v>80</v>
      </c>
      <c r="AY369" s="213" t="s">
        <v>119</v>
      </c>
    </row>
    <row r="370" spans="1:65" s="2" customFormat="1" ht="14.4" customHeight="1">
      <c r="A370" s="36"/>
      <c r="B370" s="37"/>
      <c r="C370" s="175" t="s">
        <v>404</v>
      </c>
      <c r="D370" s="175" t="s">
        <v>121</v>
      </c>
      <c r="E370" s="176" t="s">
        <v>405</v>
      </c>
      <c r="F370" s="177" t="s">
        <v>406</v>
      </c>
      <c r="G370" s="178" t="s">
        <v>188</v>
      </c>
      <c r="H370" s="179">
        <v>15.276</v>
      </c>
      <c r="I370" s="180"/>
      <c r="J370" s="181">
        <f>ROUND(I370*H370,2)</f>
        <v>0</v>
      </c>
      <c r="K370" s="177" t="s">
        <v>125</v>
      </c>
      <c r="L370" s="41"/>
      <c r="M370" s="182" t="s">
        <v>19</v>
      </c>
      <c r="N370" s="183" t="s">
        <v>43</v>
      </c>
      <c r="O370" s="66"/>
      <c r="P370" s="184">
        <f>O370*H370</f>
        <v>0</v>
      </c>
      <c r="Q370" s="184">
        <v>2.2563399999999998</v>
      </c>
      <c r="R370" s="184">
        <f>Q370*H370</f>
        <v>34.46784984</v>
      </c>
      <c r="S370" s="184">
        <v>0</v>
      </c>
      <c r="T370" s="185">
        <f>S370*H370</f>
        <v>0</v>
      </c>
      <c r="U370" s="36"/>
      <c r="V370" s="36"/>
      <c r="W370" s="36"/>
      <c r="X370" s="36"/>
      <c r="Y370" s="36"/>
      <c r="Z370" s="36"/>
      <c r="AA370" s="36"/>
      <c r="AB370" s="36"/>
      <c r="AC370" s="36"/>
      <c r="AD370" s="36"/>
      <c r="AE370" s="36"/>
      <c r="AR370" s="186" t="s">
        <v>126</v>
      </c>
      <c r="AT370" s="186" t="s">
        <v>121</v>
      </c>
      <c r="AU370" s="186" t="s">
        <v>82</v>
      </c>
      <c r="AY370" s="19" t="s">
        <v>119</v>
      </c>
      <c r="BE370" s="187">
        <f>IF(N370="základní",J370,0)</f>
        <v>0</v>
      </c>
      <c r="BF370" s="187">
        <f>IF(N370="snížená",J370,0)</f>
        <v>0</v>
      </c>
      <c r="BG370" s="187">
        <f>IF(N370="zákl. přenesená",J370,0)</f>
        <v>0</v>
      </c>
      <c r="BH370" s="187">
        <f>IF(N370="sníž. přenesená",J370,0)</f>
        <v>0</v>
      </c>
      <c r="BI370" s="187">
        <f>IF(N370="nulová",J370,0)</f>
        <v>0</v>
      </c>
      <c r="BJ370" s="19" t="s">
        <v>80</v>
      </c>
      <c r="BK370" s="187">
        <f>ROUND(I370*H370,2)</f>
        <v>0</v>
      </c>
      <c r="BL370" s="19" t="s">
        <v>126</v>
      </c>
      <c r="BM370" s="186" t="s">
        <v>407</v>
      </c>
    </row>
    <row r="371" spans="1:65" s="13" customFormat="1" ht="10.199999999999999">
      <c r="B371" s="193"/>
      <c r="C371" s="194"/>
      <c r="D371" s="188" t="s">
        <v>130</v>
      </c>
      <c r="E371" s="195" t="s">
        <v>19</v>
      </c>
      <c r="F371" s="196" t="s">
        <v>408</v>
      </c>
      <c r="G371" s="194"/>
      <c r="H371" s="195" t="s">
        <v>19</v>
      </c>
      <c r="I371" s="197"/>
      <c r="J371" s="194"/>
      <c r="K371" s="194"/>
      <c r="L371" s="198"/>
      <c r="M371" s="199"/>
      <c r="N371" s="200"/>
      <c r="O371" s="200"/>
      <c r="P371" s="200"/>
      <c r="Q371" s="200"/>
      <c r="R371" s="200"/>
      <c r="S371" s="200"/>
      <c r="T371" s="201"/>
      <c r="AT371" s="202" t="s">
        <v>130</v>
      </c>
      <c r="AU371" s="202" t="s">
        <v>82</v>
      </c>
      <c r="AV371" s="13" t="s">
        <v>80</v>
      </c>
      <c r="AW371" s="13" t="s">
        <v>33</v>
      </c>
      <c r="AX371" s="13" t="s">
        <v>72</v>
      </c>
      <c r="AY371" s="202" t="s">
        <v>119</v>
      </c>
    </row>
    <row r="372" spans="1:65" s="14" customFormat="1" ht="10.199999999999999">
      <c r="B372" s="203"/>
      <c r="C372" s="204"/>
      <c r="D372" s="188" t="s">
        <v>130</v>
      </c>
      <c r="E372" s="205" t="s">
        <v>19</v>
      </c>
      <c r="F372" s="206" t="s">
        <v>409</v>
      </c>
      <c r="G372" s="204"/>
      <c r="H372" s="207">
        <v>3.1779999999999999</v>
      </c>
      <c r="I372" s="208"/>
      <c r="J372" s="204"/>
      <c r="K372" s="204"/>
      <c r="L372" s="209"/>
      <c r="M372" s="210"/>
      <c r="N372" s="211"/>
      <c r="O372" s="211"/>
      <c r="P372" s="211"/>
      <c r="Q372" s="211"/>
      <c r="R372" s="211"/>
      <c r="S372" s="211"/>
      <c r="T372" s="212"/>
      <c r="AT372" s="213" t="s">
        <v>130</v>
      </c>
      <c r="AU372" s="213" t="s">
        <v>82</v>
      </c>
      <c r="AV372" s="14" t="s">
        <v>82</v>
      </c>
      <c r="AW372" s="14" t="s">
        <v>33</v>
      </c>
      <c r="AX372" s="14" t="s">
        <v>72</v>
      </c>
      <c r="AY372" s="213" t="s">
        <v>119</v>
      </c>
    </row>
    <row r="373" spans="1:65" s="14" customFormat="1" ht="10.199999999999999">
      <c r="B373" s="203"/>
      <c r="C373" s="204"/>
      <c r="D373" s="188" t="s">
        <v>130</v>
      </c>
      <c r="E373" s="205" t="s">
        <v>19</v>
      </c>
      <c r="F373" s="206" t="s">
        <v>410</v>
      </c>
      <c r="G373" s="204"/>
      <c r="H373" s="207">
        <v>9.2639999999999993</v>
      </c>
      <c r="I373" s="208"/>
      <c r="J373" s="204"/>
      <c r="K373" s="204"/>
      <c r="L373" s="209"/>
      <c r="M373" s="210"/>
      <c r="N373" s="211"/>
      <c r="O373" s="211"/>
      <c r="P373" s="211"/>
      <c r="Q373" s="211"/>
      <c r="R373" s="211"/>
      <c r="S373" s="211"/>
      <c r="T373" s="212"/>
      <c r="AT373" s="213" t="s">
        <v>130</v>
      </c>
      <c r="AU373" s="213" t="s">
        <v>82</v>
      </c>
      <c r="AV373" s="14" t="s">
        <v>82</v>
      </c>
      <c r="AW373" s="14" t="s">
        <v>33</v>
      </c>
      <c r="AX373" s="14" t="s">
        <v>72</v>
      </c>
      <c r="AY373" s="213" t="s">
        <v>119</v>
      </c>
    </row>
    <row r="374" spans="1:65" s="14" customFormat="1" ht="10.199999999999999">
      <c r="B374" s="203"/>
      <c r="C374" s="204"/>
      <c r="D374" s="188" t="s">
        <v>130</v>
      </c>
      <c r="E374" s="205" t="s">
        <v>19</v>
      </c>
      <c r="F374" s="206" t="s">
        <v>411</v>
      </c>
      <c r="G374" s="204"/>
      <c r="H374" s="207">
        <v>2.8340000000000001</v>
      </c>
      <c r="I374" s="208"/>
      <c r="J374" s="204"/>
      <c r="K374" s="204"/>
      <c r="L374" s="209"/>
      <c r="M374" s="210"/>
      <c r="N374" s="211"/>
      <c r="O374" s="211"/>
      <c r="P374" s="211"/>
      <c r="Q374" s="211"/>
      <c r="R374" s="211"/>
      <c r="S374" s="211"/>
      <c r="T374" s="212"/>
      <c r="AT374" s="213" t="s">
        <v>130</v>
      </c>
      <c r="AU374" s="213" t="s">
        <v>82</v>
      </c>
      <c r="AV374" s="14" t="s">
        <v>82</v>
      </c>
      <c r="AW374" s="14" t="s">
        <v>33</v>
      </c>
      <c r="AX374" s="14" t="s">
        <v>72</v>
      </c>
      <c r="AY374" s="213" t="s">
        <v>119</v>
      </c>
    </row>
    <row r="375" spans="1:65" s="15" customFormat="1" ht="10.199999999999999">
      <c r="B375" s="214"/>
      <c r="C375" s="215"/>
      <c r="D375" s="188" t="s">
        <v>130</v>
      </c>
      <c r="E375" s="216" t="s">
        <v>19</v>
      </c>
      <c r="F375" s="217" t="s">
        <v>133</v>
      </c>
      <c r="G375" s="215"/>
      <c r="H375" s="218">
        <v>15.276</v>
      </c>
      <c r="I375" s="219"/>
      <c r="J375" s="215"/>
      <c r="K375" s="215"/>
      <c r="L375" s="220"/>
      <c r="M375" s="221"/>
      <c r="N375" s="222"/>
      <c r="O375" s="222"/>
      <c r="P375" s="222"/>
      <c r="Q375" s="222"/>
      <c r="R375" s="222"/>
      <c r="S375" s="222"/>
      <c r="T375" s="223"/>
      <c r="AT375" s="224" t="s">
        <v>130</v>
      </c>
      <c r="AU375" s="224" t="s">
        <v>82</v>
      </c>
      <c r="AV375" s="15" t="s">
        <v>126</v>
      </c>
      <c r="AW375" s="15" t="s">
        <v>33</v>
      </c>
      <c r="AX375" s="15" t="s">
        <v>80</v>
      </c>
      <c r="AY375" s="224" t="s">
        <v>119</v>
      </c>
    </row>
    <row r="376" spans="1:65" s="2" customFormat="1" ht="23.4" customHeight="1">
      <c r="A376" s="36"/>
      <c r="B376" s="37"/>
      <c r="C376" s="175" t="s">
        <v>412</v>
      </c>
      <c r="D376" s="175" t="s">
        <v>121</v>
      </c>
      <c r="E376" s="176" t="s">
        <v>413</v>
      </c>
      <c r="F376" s="177" t="s">
        <v>414</v>
      </c>
      <c r="G376" s="178" t="s">
        <v>176</v>
      </c>
      <c r="H376" s="179">
        <v>54.125</v>
      </c>
      <c r="I376" s="180"/>
      <c r="J376" s="181">
        <f>ROUND(I376*H376,2)</f>
        <v>0</v>
      </c>
      <c r="K376" s="177" t="s">
        <v>125</v>
      </c>
      <c r="L376" s="41"/>
      <c r="M376" s="182" t="s">
        <v>19</v>
      </c>
      <c r="N376" s="183" t="s">
        <v>43</v>
      </c>
      <c r="O376" s="66"/>
      <c r="P376" s="184">
        <f>O376*H376</f>
        <v>0</v>
      </c>
      <c r="Q376" s="184">
        <v>0</v>
      </c>
      <c r="R376" s="184">
        <f>Q376*H376</f>
        <v>0</v>
      </c>
      <c r="S376" s="184">
        <v>0</v>
      </c>
      <c r="T376" s="185">
        <f>S376*H376</f>
        <v>0</v>
      </c>
      <c r="U376" s="36"/>
      <c r="V376" s="36"/>
      <c r="W376" s="36"/>
      <c r="X376" s="36"/>
      <c r="Y376" s="36"/>
      <c r="Z376" s="36"/>
      <c r="AA376" s="36"/>
      <c r="AB376" s="36"/>
      <c r="AC376" s="36"/>
      <c r="AD376" s="36"/>
      <c r="AE376" s="36"/>
      <c r="AR376" s="186" t="s">
        <v>126</v>
      </c>
      <c r="AT376" s="186" t="s">
        <v>121</v>
      </c>
      <c r="AU376" s="186" t="s">
        <v>82</v>
      </c>
      <c r="AY376" s="19" t="s">
        <v>119</v>
      </c>
      <c r="BE376" s="187">
        <f>IF(N376="základní",J376,0)</f>
        <v>0</v>
      </c>
      <c r="BF376" s="187">
        <f>IF(N376="snížená",J376,0)</f>
        <v>0</v>
      </c>
      <c r="BG376" s="187">
        <f>IF(N376="zákl. přenesená",J376,0)</f>
        <v>0</v>
      </c>
      <c r="BH376" s="187">
        <f>IF(N376="sníž. přenesená",J376,0)</f>
        <v>0</v>
      </c>
      <c r="BI376" s="187">
        <f>IF(N376="nulová",J376,0)</f>
        <v>0</v>
      </c>
      <c r="BJ376" s="19" t="s">
        <v>80</v>
      </c>
      <c r="BK376" s="187">
        <f>ROUND(I376*H376,2)</f>
        <v>0</v>
      </c>
      <c r="BL376" s="19" t="s">
        <v>126</v>
      </c>
      <c r="BM376" s="186" t="s">
        <v>415</v>
      </c>
    </row>
    <row r="377" spans="1:65" s="2" customFormat="1" ht="28.8">
      <c r="A377" s="36"/>
      <c r="B377" s="37"/>
      <c r="C377" s="38"/>
      <c r="D377" s="188" t="s">
        <v>128</v>
      </c>
      <c r="E377" s="38"/>
      <c r="F377" s="189" t="s">
        <v>416</v>
      </c>
      <c r="G377" s="38"/>
      <c r="H377" s="38"/>
      <c r="I377" s="190"/>
      <c r="J377" s="38"/>
      <c r="K377" s="38"/>
      <c r="L377" s="41"/>
      <c r="M377" s="191"/>
      <c r="N377" s="192"/>
      <c r="O377" s="66"/>
      <c r="P377" s="66"/>
      <c r="Q377" s="66"/>
      <c r="R377" s="66"/>
      <c r="S377" s="66"/>
      <c r="T377" s="67"/>
      <c r="U377" s="36"/>
      <c r="V377" s="36"/>
      <c r="W377" s="36"/>
      <c r="X377" s="36"/>
      <c r="Y377" s="36"/>
      <c r="Z377" s="36"/>
      <c r="AA377" s="36"/>
      <c r="AB377" s="36"/>
      <c r="AC377" s="36"/>
      <c r="AD377" s="36"/>
      <c r="AE377" s="36"/>
      <c r="AT377" s="19" t="s">
        <v>128</v>
      </c>
      <c r="AU377" s="19" t="s">
        <v>82</v>
      </c>
    </row>
    <row r="378" spans="1:65" s="13" customFormat="1" ht="10.199999999999999">
      <c r="B378" s="193"/>
      <c r="C378" s="194"/>
      <c r="D378" s="188" t="s">
        <v>130</v>
      </c>
      <c r="E378" s="195" t="s">
        <v>19</v>
      </c>
      <c r="F378" s="196" t="s">
        <v>131</v>
      </c>
      <c r="G378" s="194"/>
      <c r="H378" s="195" t="s">
        <v>19</v>
      </c>
      <c r="I378" s="197"/>
      <c r="J378" s="194"/>
      <c r="K378" s="194"/>
      <c r="L378" s="198"/>
      <c r="M378" s="199"/>
      <c r="N378" s="200"/>
      <c r="O378" s="200"/>
      <c r="P378" s="200"/>
      <c r="Q378" s="200"/>
      <c r="R378" s="200"/>
      <c r="S378" s="200"/>
      <c r="T378" s="201"/>
      <c r="AT378" s="202" t="s">
        <v>130</v>
      </c>
      <c r="AU378" s="202" t="s">
        <v>82</v>
      </c>
      <c r="AV378" s="13" t="s">
        <v>80</v>
      </c>
      <c r="AW378" s="13" t="s">
        <v>33</v>
      </c>
      <c r="AX378" s="13" t="s">
        <v>72</v>
      </c>
      <c r="AY378" s="202" t="s">
        <v>119</v>
      </c>
    </row>
    <row r="379" spans="1:65" s="13" customFormat="1" ht="10.199999999999999">
      <c r="B379" s="193"/>
      <c r="C379" s="194"/>
      <c r="D379" s="188" t="s">
        <v>130</v>
      </c>
      <c r="E379" s="195" t="s">
        <v>19</v>
      </c>
      <c r="F379" s="196" t="s">
        <v>170</v>
      </c>
      <c r="G379" s="194"/>
      <c r="H379" s="195" t="s">
        <v>19</v>
      </c>
      <c r="I379" s="197"/>
      <c r="J379" s="194"/>
      <c r="K379" s="194"/>
      <c r="L379" s="198"/>
      <c r="M379" s="199"/>
      <c r="N379" s="200"/>
      <c r="O379" s="200"/>
      <c r="P379" s="200"/>
      <c r="Q379" s="200"/>
      <c r="R379" s="200"/>
      <c r="S379" s="200"/>
      <c r="T379" s="201"/>
      <c r="AT379" s="202" t="s">
        <v>130</v>
      </c>
      <c r="AU379" s="202" t="s">
        <v>82</v>
      </c>
      <c r="AV379" s="13" t="s">
        <v>80</v>
      </c>
      <c r="AW379" s="13" t="s">
        <v>33</v>
      </c>
      <c r="AX379" s="13" t="s">
        <v>72</v>
      </c>
      <c r="AY379" s="202" t="s">
        <v>119</v>
      </c>
    </row>
    <row r="380" spans="1:65" s="14" customFormat="1" ht="10.199999999999999">
      <c r="B380" s="203"/>
      <c r="C380" s="204"/>
      <c r="D380" s="188" t="s">
        <v>130</v>
      </c>
      <c r="E380" s="205" t="s">
        <v>19</v>
      </c>
      <c r="F380" s="206" t="s">
        <v>417</v>
      </c>
      <c r="G380" s="204"/>
      <c r="H380" s="207">
        <v>54.125</v>
      </c>
      <c r="I380" s="208"/>
      <c r="J380" s="204"/>
      <c r="K380" s="204"/>
      <c r="L380" s="209"/>
      <c r="M380" s="210"/>
      <c r="N380" s="211"/>
      <c r="O380" s="211"/>
      <c r="P380" s="211"/>
      <c r="Q380" s="211"/>
      <c r="R380" s="211"/>
      <c r="S380" s="211"/>
      <c r="T380" s="212"/>
      <c r="AT380" s="213" t="s">
        <v>130</v>
      </c>
      <c r="AU380" s="213" t="s">
        <v>82</v>
      </c>
      <c r="AV380" s="14" t="s">
        <v>82</v>
      </c>
      <c r="AW380" s="14" t="s">
        <v>33</v>
      </c>
      <c r="AX380" s="14" t="s">
        <v>72</v>
      </c>
      <c r="AY380" s="213" t="s">
        <v>119</v>
      </c>
    </row>
    <row r="381" spans="1:65" s="16" customFormat="1" ht="10.199999999999999">
      <c r="B381" s="225"/>
      <c r="C381" s="226"/>
      <c r="D381" s="188" t="s">
        <v>130</v>
      </c>
      <c r="E381" s="227" t="s">
        <v>19</v>
      </c>
      <c r="F381" s="228" t="s">
        <v>172</v>
      </c>
      <c r="G381" s="226"/>
      <c r="H381" s="229">
        <v>54.125</v>
      </c>
      <c r="I381" s="230"/>
      <c r="J381" s="226"/>
      <c r="K381" s="226"/>
      <c r="L381" s="231"/>
      <c r="M381" s="232"/>
      <c r="N381" s="233"/>
      <c r="O381" s="233"/>
      <c r="P381" s="233"/>
      <c r="Q381" s="233"/>
      <c r="R381" s="233"/>
      <c r="S381" s="233"/>
      <c r="T381" s="234"/>
      <c r="AT381" s="235" t="s">
        <v>130</v>
      </c>
      <c r="AU381" s="235" t="s">
        <v>82</v>
      </c>
      <c r="AV381" s="16" t="s">
        <v>139</v>
      </c>
      <c r="AW381" s="16" t="s">
        <v>33</v>
      </c>
      <c r="AX381" s="16" t="s">
        <v>72</v>
      </c>
      <c r="AY381" s="235" t="s">
        <v>119</v>
      </c>
    </row>
    <row r="382" spans="1:65" s="15" customFormat="1" ht="10.199999999999999">
      <c r="B382" s="214"/>
      <c r="C382" s="215"/>
      <c r="D382" s="188" t="s">
        <v>130</v>
      </c>
      <c r="E382" s="216" t="s">
        <v>19</v>
      </c>
      <c r="F382" s="217" t="s">
        <v>133</v>
      </c>
      <c r="G382" s="215"/>
      <c r="H382" s="218">
        <v>54.125</v>
      </c>
      <c r="I382" s="219"/>
      <c r="J382" s="215"/>
      <c r="K382" s="215"/>
      <c r="L382" s="220"/>
      <c r="M382" s="221"/>
      <c r="N382" s="222"/>
      <c r="O382" s="222"/>
      <c r="P382" s="222"/>
      <c r="Q382" s="222"/>
      <c r="R382" s="222"/>
      <c r="S382" s="222"/>
      <c r="T382" s="223"/>
      <c r="AT382" s="224" t="s">
        <v>130</v>
      </c>
      <c r="AU382" s="224" t="s">
        <v>82</v>
      </c>
      <c r="AV382" s="15" t="s">
        <v>126</v>
      </c>
      <c r="AW382" s="15" t="s">
        <v>33</v>
      </c>
      <c r="AX382" s="15" t="s">
        <v>80</v>
      </c>
      <c r="AY382" s="224" t="s">
        <v>119</v>
      </c>
    </row>
    <row r="383" spans="1:65" s="2" customFormat="1" ht="24.15" customHeight="1">
      <c r="A383" s="36"/>
      <c r="B383" s="37"/>
      <c r="C383" s="175" t="s">
        <v>418</v>
      </c>
      <c r="D383" s="175" t="s">
        <v>121</v>
      </c>
      <c r="E383" s="176" t="s">
        <v>419</v>
      </c>
      <c r="F383" s="177" t="s">
        <v>420</v>
      </c>
      <c r="G383" s="178" t="s">
        <v>176</v>
      </c>
      <c r="H383" s="179">
        <v>54.125</v>
      </c>
      <c r="I383" s="180"/>
      <c r="J383" s="181">
        <f>ROUND(I383*H383,2)</f>
        <v>0</v>
      </c>
      <c r="K383" s="177" t="s">
        <v>125</v>
      </c>
      <c r="L383" s="41"/>
      <c r="M383" s="182" t="s">
        <v>19</v>
      </c>
      <c r="N383" s="183" t="s">
        <v>43</v>
      </c>
      <c r="O383" s="66"/>
      <c r="P383" s="184">
        <f>O383*H383</f>
        <v>0</v>
      </c>
      <c r="Q383" s="184">
        <v>1.1E-4</v>
      </c>
      <c r="R383" s="184">
        <f>Q383*H383</f>
        <v>5.9537499999999998E-3</v>
      </c>
      <c r="S383" s="184">
        <v>0</v>
      </c>
      <c r="T383" s="185">
        <f>S383*H383</f>
        <v>0</v>
      </c>
      <c r="U383" s="36"/>
      <c r="V383" s="36"/>
      <c r="W383" s="36"/>
      <c r="X383" s="36"/>
      <c r="Y383" s="36"/>
      <c r="Z383" s="36"/>
      <c r="AA383" s="36"/>
      <c r="AB383" s="36"/>
      <c r="AC383" s="36"/>
      <c r="AD383" s="36"/>
      <c r="AE383" s="36"/>
      <c r="AR383" s="186" t="s">
        <v>126</v>
      </c>
      <c r="AT383" s="186" t="s">
        <v>121</v>
      </c>
      <c r="AU383" s="186" t="s">
        <v>82</v>
      </c>
      <c r="AY383" s="19" t="s">
        <v>119</v>
      </c>
      <c r="BE383" s="187">
        <f>IF(N383="základní",J383,0)</f>
        <v>0</v>
      </c>
      <c r="BF383" s="187">
        <f>IF(N383="snížená",J383,0)</f>
        <v>0</v>
      </c>
      <c r="BG383" s="187">
        <f>IF(N383="zákl. přenesená",J383,0)</f>
        <v>0</v>
      </c>
      <c r="BH383" s="187">
        <f>IF(N383="sníž. přenesená",J383,0)</f>
        <v>0</v>
      </c>
      <c r="BI383" s="187">
        <f>IF(N383="nulová",J383,0)</f>
        <v>0</v>
      </c>
      <c r="BJ383" s="19" t="s">
        <v>80</v>
      </c>
      <c r="BK383" s="187">
        <f>ROUND(I383*H383,2)</f>
        <v>0</v>
      </c>
      <c r="BL383" s="19" t="s">
        <v>126</v>
      </c>
      <c r="BM383" s="186" t="s">
        <v>421</v>
      </c>
    </row>
    <row r="384" spans="1:65" s="2" customFormat="1" ht="38.4">
      <c r="A384" s="36"/>
      <c r="B384" s="37"/>
      <c r="C384" s="38"/>
      <c r="D384" s="188" t="s">
        <v>128</v>
      </c>
      <c r="E384" s="38"/>
      <c r="F384" s="189" t="s">
        <v>422</v>
      </c>
      <c r="G384" s="38"/>
      <c r="H384" s="38"/>
      <c r="I384" s="190"/>
      <c r="J384" s="38"/>
      <c r="K384" s="38"/>
      <c r="L384" s="41"/>
      <c r="M384" s="191"/>
      <c r="N384" s="192"/>
      <c r="O384" s="66"/>
      <c r="P384" s="66"/>
      <c r="Q384" s="66"/>
      <c r="R384" s="66"/>
      <c r="S384" s="66"/>
      <c r="T384" s="67"/>
      <c r="U384" s="36"/>
      <c r="V384" s="36"/>
      <c r="W384" s="36"/>
      <c r="X384" s="36"/>
      <c r="Y384" s="36"/>
      <c r="Z384" s="36"/>
      <c r="AA384" s="36"/>
      <c r="AB384" s="36"/>
      <c r="AC384" s="36"/>
      <c r="AD384" s="36"/>
      <c r="AE384" s="36"/>
      <c r="AT384" s="19" t="s">
        <v>128</v>
      </c>
      <c r="AU384" s="19" t="s">
        <v>82</v>
      </c>
    </row>
    <row r="385" spans="1:65" s="13" customFormat="1" ht="10.199999999999999">
      <c r="B385" s="193"/>
      <c r="C385" s="194"/>
      <c r="D385" s="188" t="s">
        <v>130</v>
      </c>
      <c r="E385" s="195" t="s">
        <v>19</v>
      </c>
      <c r="F385" s="196" t="s">
        <v>131</v>
      </c>
      <c r="G385" s="194"/>
      <c r="H385" s="195" t="s">
        <v>19</v>
      </c>
      <c r="I385" s="197"/>
      <c r="J385" s="194"/>
      <c r="K385" s="194"/>
      <c r="L385" s="198"/>
      <c r="M385" s="199"/>
      <c r="N385" s="200"/>
      <c r="O385" s="200"/>
      <c r="P385" s="200"/>
      <c r="Q385" s="200"/>
      <c r="R385" s="200"/>
      <c r="S385" s="200"/>
      <c r="T385" s="201"/>
      <c r="AT385" s="202" t="s">
        <v>130</v>
      </c>
      <c r="AU385" s="202" t="s">
        <v>82</v>
      </c>
      <c r="AV385" s="13" t="s">
        <v>80</v>
      </c>
      <c r="AW385" s="13" t="s">
        <v>33</v>
      </c>
      <c r="AX385" s="13" t="s">
        <v>72</v>
      </c>
      <c r="AY385" s="202" t="s">
        <v>119</v>
      </c>
    </row>
    <row r="386" spans="1:65" s="13" customFormat="1" ht="10.199999999999999">
      <c r="B386" s="193"/>
      <c r="C386" s="194"/>
      <c r="D386" s="188" t="s">
        <v>130</v>
      </c>
      <c r="E386" s="195" t="s">
        <v>19</v>
      </c>
      <c r="F386" s="196" t="s">
        <v>170</v>
      </c>
      <c r="G386" s="194"/>
      <c r="H386" s="195" t="s">
        <v>19</v>
      </c>
      <c r="I386" s="197"/>
      <c r="J386" s="194"/>
      <c r="K386" s="194"/>
      <c r="L386" s="198"/>
      <c r="M386" s="199"/>
      <c r="N386" s="200"/>
      <c r="O386" s="200"/>
      <c r="P386" s="200"/>
      <c r="Q386" s="200"/>
      <c r="R386" s="200"/>
      <c r="S386" s="200"/>
      <c r="T386" s="201"/>
      <c r="AT386" s="202" t="s">
        <v>130</v>
      </c>
      <c r="AU386" s="202" t="s">
        <v>82</v>
      </c>
      <c r="AV386" s="13" t="s">
        <v>80</v>
      </c>
      <c r="AW386" s="13" t="s">
        <v>33</v>
      </c>
      <c r="AX386" s="13" t="s">
        <v>72</v>
      </c>
      <c r="AY386" s="202" t="s">
        <v>119</v>
      </c>
    </row>
    <row r="387" spans="1:65" s="14" customFormat="1" ht="10.199999999999999">
      <c r="B387" s="203"/>
      <c r="C387" s="204"/>
      <c r="D387" s="188" t="s">
        <v>130</v>
      </c>
      <c r="E387" s="205" t="s">
        <v>19</v>
      </c>
      <c r="F387" s="206" t="s">
        <v>417</v>
      </c>
      <c r="G387" s="204"/>
      <c r="H387" s="207">
        <v>54.125</v>
      </c>
      <c r="I387" s="208"/>
      <c r="J387" s="204"/>
      <c r="K387" s="204"/>
      <c r="L387" s="209"/>
      <c r="M387" s="210"/>
      <c r="N387" s="211"/>
      <c r="O387" s="211"/>
      <c r="P387" s="211"/>
      <c r="Q387" s="211"/>
      <c r="R387" s="211"/>
      <c r="S387" s="211"/>
      <c r="T387" s="212"/>
      <c r="AT387" s="213" t="s">
        <v>130</v>
      </c>
      <c r="AU387" s="213" t="s">
        <v>82</v>
      </c>
      <c r="AV387" s="14" t="s">
        <v>82</v>
      </c>
      <c r="AW387" s="14" t="s">
        <v>33</v>
      </c>
      <c r="AX387" s="14" t="s">
        <v>72</v>
      </c>
      <c r="AY387" s="213" t="s">
        <v>119</v>
      </c>
    </row>
    <row r="388" spans="1:65" s="16" customFormat="1" ht="10.199999999999999">
      <c r="B388" s="225"/>
      <c r="C388" s="226"/>
      <c r="D388" s="188" t="s">
        <v>130</v>
      </c>
      <c r="E388" s="227" t="s">
        <v>19</v>
      </c>
      <c r="F388" s="228" t="s">
        <v>172</v>
      </c>
      <c r="G388" s="226"/>
      <c r="H388" s="229">
        <v>54.125</v>
      </c>
      <c r="I388" s="230"/>
      <c r="J388" s="226"/>
      <c r="K388" s="226"/>
      <c r="L388" s="231"/>
      <c r="M388" s="232"/>
      <c r="N388" s="233"/>
      <c r="O388" s="233"/>
      <c r="P388" s="233"/>
      <c r="Q388" s="233"/>
      <c r="R388" s="233"/>
      <c r="S388" s="233"/>
      <c r="T388" s="234"/>
      <c r="AT388" s="235" t="s">
        <v>130</v>
      </c>
      <c r="AU388" s="235" t="s">
        <v>82</v>
      </c>
      <c r="AV388" s="16" t="s">
        <v>139</v>
      </c>
      <c r="AW388" s="16" t="s">
        <v>33</v>
      </c>
      <c r="AX388" s="16" t="s">
        <v>72</v>
      </c>
      <c r="AY388" s="235" t="s">
        <v>119</v>
      </c>
    </row>
    <row r="389" spans="1:65" s="15" customFormat="1" ht="10.199999999999999">
      <c r="B389" s="214"/>
      <c r="C389" s="215"/>
      <c r="D389" s="188" t="s">
        <v>130</v>
      </c>
      <c r="E389" s="216" t="s">
        <v>19</v>
      </c>
      <c r="F389" s="217" t="s">
        <v>133</v>
      </c>
      <c r="G389" s="215"/>
      <c r="H389" s="218">
        <v>54.125</v>
      </c>
      <c r="I389" s="219"/>
      <c r="J389" s="215"/>
      <c r="K389" s="215"/>
      <c r="L389" s="220"/>
      <c r="M389" s="221"/>
      <c r="N389" s="222"/>
      <c r="O389" s="222"/>
      <c r="P389" s="222"/>
      <c r="Q389" s="222"/>
      <c r="R389" s="222"/>
      <c r="S389" s="222"/>
      <c r="T389" s="223"/>
      <c r="AT389" s="224" t="s">
        <v>130</v>
      </c>
      <c r="AU389" s="224" t="s">
        <v>82</v>
      </c>
      <c r="AV389" s="15" t="s">
        <v>126</v>
      </c>
      <c r="AW389" s="15" t="s">
        <v>33</v>
      </c>
      <c r="AX389" s="15" t="s">
        <v>80</v>
      </c>
      <c r="AY389" s="224" t="s">
        <v>119</v>
      </c>
    </row>
    <row r="390" spans="1:65" s="2" customFormat="1" ht="25.2" customHeight="1">
      <c r="A390" s="36"/>
      <c r="B390" s="37"/>
      <c r="C390" s="175" t="s">
        <v>423</v>
      </c>
      <c r="D390" s="175" t="s">
        <v>121</v>
      </c>
      <c r="E390" s="176" t="s">
        <v>424</v>
      </c>
      <c r="F390" s="177" t="s">
        <v>425</v>
      </c>
      <c r="G390" s="178" t="s">
        <v>176</v>
      </c>
      <c r="H390" s="179">
        <v>54.125</v>
      </c>
      <c r="I390" s="180"/>
      <c r="J390" s="181">
        <f>ROUND(I390*H390,2)</f>
        <v>0</v>
      </c>
      <c r="K390" s="177" t="s">
        <v>125</v>
      </c>
      <c r="L390" s="41"/>
      <c r="M390" s="182" t="s">
        <v>19</v>
      </c>
      <c r="N390" s="183" t="s">
        <v>43</v>
      </c>
      <c r="O390" s="66"/>
      <c r="P390" s="184">
        <f>O390*H390</f>
        <v>0</v>
      </c>
      <c r="Q390" s="184">
        <v>4.4999999999999999E-4</v>
      </c>
      <c r="R390" s="184">
        <f>Q390*H390</f>
        <v>2.4356249999999999E-2</v>
      </c>
      <c r="S390" s="184">
        <v>0</v>
      </c>
      <c r="T390" s="185">
        <f>S390*H390</f>
        <v>0</v>
      </c>
      <c r="U390" s="36"/>
      <c r="V390" s="36"/>
      <c r="W390" s="36"/>
      <c r="X390" s="36"/>
      <c r="Y390" s="36"/>
      <c r="Z390" s="36"/>
      <c r="AA390" s="36"/>
      <c r="AB390" s="36"/>
      <c r="AC390" s="36"/>
      <c r="AD390" s="36"/>
      <c r="AE390" s="36"/>
      <c r="AR390" s="186" t="s">
        <v>126</v>
      </c>
      <c r="AT390" s="186" t="s">
        <v>121</v>
      </c>
      <c r="AU390" s="186" t="s">
        <v>82</v>
      </c>
      <c r="AY390" s="19" t="s">
        <v>119</v>
      </c>
      <c r="BE390" s="187">
        <f>IF(N390="základní",J390,0)</f>
        <v>0</v>
      </c>
      <c r="BF390" s="187">
        <f>IF(N390="snížená",J390,0)</f>
        <v>0</v>
      </c>
      <c r="BG390" s="187">
        <f>IF(N390="zákl. přenesená",J390,0)</f>
        <v>0</v>
      </c>
      <c r="BH390" s="187">
        <f>IF(N390="sníž. přenesená",J390,0)</f>
        <v>0</v>
      </c>
      <c r="BI390" s="187">
        <f>IF(N390="nulová",J390,0)</f>
        <v>0</v>
      </c>
      <c r="BJ390" s="19" t="s">
        <v>80</v>
      </c>
      <c r="BK390" s="187">
        <f>ROUND(I390*H390,2)</f>
        <v>0</v>
      </c>
      <c r="BL390" s="19" t="s">
        <v>126</v>
      </c>
      <c r="BM390" s="186" t="s">
        <v>426</v>
      </c>
    </row>
    <row r="391" spans="1:65" s="2" customFormat="1" ht="67.2">
      <c r="A391" s="36"/>
      <c r="B391" s="37"/>
      <c r="C391" s="38"/>
      <c r="D391" s="188" t="s">
        <v>128</v>
      </c>
      <c r="E391" s="38"/>
      <c r="F391" s="189" t="s">
        <v>427</v>
      </c>
      <c r="G391" s="38"/>
      <c r="H391" s="38"/>
      <c r="I391" s="190"/>
      <c r="J391" s="38"/>
      <c r="K391" s="38"/>
      <c r="L391" s="41"/>
      <c r="M391" s="191"/>
      <c r="N391" s="192"/>
      <c r="O391" s="66"/>
      <c r="P391" s="66"/>
      <c r="Q391" s="66"/>
      <c r="R391" s="66"/>
      <c r="S391" s="66"/>
      <c r="T391" s="67"/>
      <c r="U391" s="36"/>
      <c r="V391" s="36"/>
      <c r="W391" s="36"/>
      <c r="X391" s="36"/>
      <c r="Y391" s="36"/>
      <c r="Z391" s="36"/>
      <c r="AA391" s="36"/>
      <c r="AB391" s="36"/>
      <c r="AC391" s="36"/>
      <c r="AD391" s="36"/>
      <c r="AE391" s="36"/>
      <c r="AT391" s="19" t="s">
        <v>128</v>
      </c>
      <c r="AU391" s="19" t="s">
        <v>82</v>
      </c>
    </row>
    <row r="392" spans="1:65" s="13" customFormat="1" ht="10.199999999999999">
      <c r="B392" s="193"/>
      <c r="C392" s="194"/>
      <c r="D392" s="188" t="s">
        <v>130</v>
      </c>
      <c r="E392" s="195" t="s">
        <v>19</v>
      </c>
      <c r="F392" s="196" t="s">
        <v>131</v>
      </c>
      <c r="G392" s="194"/>
      <c r="H392" s="195" t="s">
        <v>19</v>
      </c>
      <c r="I392" s="197"/>
      <c r="J392" s="194"/>
      <c r="K392" s="194"/>
      <c r="L392" s="198"/>
      <c r="M392" s="199"/>
      <c r="N392" s="200"/>
      <c r="O392" s="200"/>
      <c r="P392" s="200"/>
      <c r="Q392" s="200"/>
      <c r="R392" s="200"/>
      <c r="S392" s="200"/>
      <c r="T392" s="201"/>
      <c r="AT392" s="202" t="s">
        <v>130</v>
      </c>
      <c r="AU392" s="202" t="s">
        <v>82</v>
      </c>
      <c r="AV392" s="13" t="s">
        <v>80</v>
      </c>
      <c r="AW392" s="13" t="s">
        <v>33</v>
      </c>
      <c r="AX392" s="13" t="s">
        <v>72</v>
      </c>
      <c r="AY392" s="202" t="s">
        <v>119</v>
      </c>
    </row>
    <row r="393" spans="1:65" s="13" customFormat="1" ht="10.199999999999999">
      <c r="B393" s="193"/>
      <c r="C393" s="194"/>
      <c r="D393" s="188" t="s">
        <v>130</v>
      </c>
      <c r="E393" s="195" t="s">
        <v>19</v>
      </c>
      <c r="F393" s="196" t="s">
        <v>170</v>
      </c>
      <c r="G393" s="194"/>
      <c r="H393" s="195" t="s">
        <v>19</v>
      </c>
      <c r="I393" s="197"/>
      <c r="J393" s="194"/>
      <c r="K393" s="194"/>
      <c r="L393" s="198"/>
      <c r="M393" s="199"/>
      <c r="N393" s="200"/>
      <c r="O393" s="200"/>
      <c r="P393" s="200"/>
      <c r="Q393" s="200"/>
      <c r="R393" s="200"/>
      <c r="S393" s="200"/>
      <c r="T393" s="201"/>
      <c r="AT393" s="202" t="s">
        <v>130</v>
      </c>
      <c r="AU393" s="202" t="s">
        <v>82</v>
      </c>
      <c r="AV393" s="13" t="s">
        <v>80</v>
      </c>
      <c r="AW393" s="13" t="s">
        <v>33</v>
      </c>
      <c r="AX393" s="13" t="s">
        <v>72</v>
      </c>
      <c r="AY393" s="202" t="s">
        <v>119</v>
      </c>
    </row>
    <row r="394" spans="1:65" s="14" customFormat="1" ht="10.199999999999999">
      <c r="B394" s="203"/>
      <c r="C394" s="204"/>
      <c r="D394" s="188" t="s">
        <v>130</v>
      </c>
      <c r="E394" s="205" t="s">
        <v>19</v>
      </c>
      <c r="F394" s="206" t="s">
        <v>417</v>
      </c>
      <c r="G394" s="204"/>
      <c r="H394" s="207">
        <v>54.125</v>
      </c>
      <c r="I394" s="208"/>
      <c r="J394" s="204"/>
      <c r="K394" s="204"/>
      <c r="L394" s="209"/>
      <c r="M394" s="210"/>
      <c r="N394" s="211"/>
      <c r="O394" s="211"/>
      <c r="P394" s="211"/>
      <c r="Q394" s="211"/>
      <c r="R394" s="211"/>
      <c r="S394" s="211"/>
      <c r="T394" s="212"/>
      <c r="AT394" s="213" t="s">
        <v>130</v>
      </c>
      <c r="AU394" s="213" t="s">
        <v>82</v>
      </c>
      <c r="AV394" s="14" t="s">
        <v>82</v>
      </c>
      <c r="AW394" s="14" t="s">
        <v>33</v>
      </c>
      <c r="AX394" s="14" t="s">
        <v>72</v>
      </c>
      <c r="AY394" s="213" t="s">
        <v>119</v>
      </c>
    </row>
    <row r="395" spans="1:65" s="16" customFormat="1" ht="10.199999999999999">
      <c r="B395" s="225"/>
      <c r="C395" s="226"/>
      <c r="D395" s="188" t="s">
        <v>130</v>
      </c>
      <c r="E395" s="227" t="s">
        <v>19</v>
      </c>
      <c r="F395" s="228" t="s">
        <v>172</v>
      </c>
      <c r="G395" s="226"/>
      <c r="H395" s="229">
        <v>54.125</v>
      </c>
      <c r="I395" s="230"/>
      <c r="J395" s="226"/>
      <c r="K395" s="226"/>
      <c r="L395" s="231"/>
      <c r="M395" s="232"/>
      <c r="N395" s="233"/>
      <c r="O395" s="233"/>
      <c r="P395" s="233"/>
      <c r="Q395" s="233"/>
      <c r="R395" s="233"/>
      <c r="S395" s="233"/>
      <c r="T395" s="234"/>
      <c r="AT395" s="235" t="s">
        <v>130</v>
      </c>
      <c r="AU395" s="235" t="s">
        <v>82</v>
      </c>
      <c r="AV395" s="16" t="s">
        <v>139</v>
      </c>
      <c r="AW395" s="16" t="s">
        <v>33</v>
      </c>
      <c r="AX395" s="16" t="s">
        <v>72</v>
      </c>
      <c r="AY395" s="235" t="s">
        <v>119</v>
      </c>
    </row>
    <row r="396" spans="1:65" s="15" customFormat="1" ht="10.199999999999999">
      <c r="B396" s="214"/>
      <c r="C396" s="215"/>
      <c r="D396" s="188" t="s">
        <v>130</v>
      </c>
      <c r="E396" s="216" t="s">
        <v>19</v>
      </c>
      <c r="F396" s="217" t="s">
        <v>133</v>
      </c>
      <c r="G396" s="215"/>
      <c r="H396" s="218">
        <v>54.125</v>
      </c>
      <c r="I396" s="219"/>
      <c r="J396" s="215"/>
      <c r="K396" s="215"/>
      <c r="L396" s="220"/>
      <c r="M396" s="221"/>
      <c r="N396" s="222"/>
      <c r="O396" s="222"/>
      <c r="P396" s="222"/>
      <c r="Q396" s="222"/>
      <c r="R396" s="222"/>
      <c r="S396" s="222"/>
      <c r="T396" s="223"/>
      <c r="AT396" s="224" t="s">
        <v>130</v>
      </c>
      <c r="AU396" s="224" t="s">
        <v>82</v>
      </c>
      <c r="AV396" s="15" t="s">
        <v>126</v>
      </c>
      <c r="AW396" s="15" t="s">
        <v>33</v>
      </c>
      <c r="AX396" s="15" t="s">
        <v>80</v>
      </c>
      <c r="AY396" s="224" t="s">
        <v>119</v>
      </c>
    </row>
    <row r="397" spans="1:65" s="2" customFormat="1" ht="24.15" customHeight="1">
      <c r="A397" s="36"/>
      <c r="B397" s="37"/>
      <c r="C397" s="175" t="s">
        <v>428</v>
      </c>
      <c r="D397" s="175" t="s">
        <v>121</v>
      </c>
      <c r="E397" s="176" t="s">
        <v>429</v>
      </c>
      <c r="F397" s="177" t="s">
        <v>430</v>
      </c>
      <c r="G397" s="178" t="s">
        <v>176</v>
      </c>
      <c r="H397" s="179">
        <v>61.125</v>
      </c>
      <c r="I397" s="180"/>
      <c r="J397" s="181">
        <f>ROUND(I397*H397,2)</f>
        <v>0</v>
      </c>
      <c r="K397" s="177" t="s">
        <v>125</v>
      </c>
      <c r="L397" s="41"/>
      <c r="M397" s="182" t="s">
        <v>19</v>
      </c>
      <c r="N397" s="183" t="s">
        <v>43</v>
      </c>
      <c r="O397" s="66"/>
      <c r="P397" s="184">
        <f>O397*H397</f>
        <v>0</v>
      </c>
      <c r="Q397" s="184">
        <v>0</v>
      </c>
      <c r="R397" s="184">
        <f>Q397*H397</f>
        <v>0</v>
      </c>
      <c r="S397" s="184">
        <v>0</v>
      </c>
      <c r="T397" s="185">
        <f>S397*H397</f>
        <v>0</v>
      </c>
      <c r="U397" s="36"/>
      <c r="V397" s="36"/>
      <c r="W397" s="36"/>
      <c r="X397" s="36"/>
      <c r="Y397" s="36"/>
      <c r="Z397" s="36"/>
      <c r="AA397" s="36"/>
      <c r="AB397" s="36"/>
      <c r="AC397" s="36"/>
      <c r="AD397" s="36"/>
      <c r="AE397" s="36"/>
      <c r="AR397" s="186" t="s">
        <v>126</v>
      </c>
      <c r="AT397" s="186" t="s">
        <v>121</v>
      </c>
      <c r="AU397" s="186" t="s">
        <v>82</v>
      </c>
      <c r="AY397" s="19" t="s">
        <v>119</v>
      </c>
      <c r="BE397" s="187">
        <f>IF(N397="základní",J397,0)</f>
        <v>0</v>
      </c>
      <c r="BF397" s="187">
        <f>IF(N397="snížená",J397,0)</f>
        <v>0</v>
      </c>
      <c r="BG397" s="187">
        <f>IF(N397="zákl. přenesená",J397,0)</f>
        <v>0</v>
      </c>
      <c r="BH397" s="187">
        <f>IF(N397="sníž. přenesená",J397,0)</f>
        <v>0</v>
      </c>
      <c r="BI397" s="187">
        <f>IF(N397="nulová",J397,0)</f>
        <v>0</v>
      </c>
      <c r="BJ397" s="19" t="s">
        <v>80</v>
      </c>
      <c r="BK397" s="187">
        <f>ROUND(I397*H397,2)</f>
        <v>0</v>
      </c>
      <c r="BL397" s="19" t="s">
        <v>126</v>
      </c>
      <c r="BM397" s="186" t="s">
        <v>431</v>
      </c>
    </row>
    <row r="398" spans="1:65" s="2" customFormat="1" ht="48">
      <c r="A398" s="36"/>
      <c r="B398" s="37"/>
      <c r="C398" s="38"/>
      <c r="D398" s="188" t="s">
        <v>128</v>
      </c>
      <c r="E398" s="38"/>
      <c r="F398" s="189" t="s">
        <v>432</v>
      </c>
      <c r="G398" s="38"/>
      <c r="H398" s="38"/>
      <c r="I398" s="190"/>
      <c r="J398" s="38"/>
      <c r="K398" s="38"/>
      <c r="L398" s="41"/>
      <c r="M398" s="191"/>
      <c r="N398" s="192"/>
      <c r="O398" s="66"/>
      <c r="P398" s="66"/>
      <c r="Q398" s="66"/>
      <c r="R398" s="66"/>
      <c r="S398" s="66"/>
      <c r="T398" s="67"/>
      <c r="U398" s="36"/>
      <c r="V398" s="36"/>
      <c r="W398" s="36"/>
      <c r="X398" s="36"/>
      <c r="Y398" s="36"/>
      <c r="Z398" s="36"/>
      <c r="AA398" s="36"/>
      <c r="AB398" s="36"/>
      <c r="AC398" s="36"/>
      <c r="AD398" s="36"/>
      <c r="AE398" s="36"/>
      <c r="AT398" s="19" t="s">
        <v>128</v>
      </c>
      <c r="AU398" s="19" t="s">
        <v>82</v>
      </c>
    </row>
    <row r="399" spans="1:65" s="13" customFormat="1" ht="10.199999999999999">
      <c r="B399" s="193"/>
      <c r="C399" s="194"/>
      <c r="D399" s="188" t="s">
        <v>130</v>
      </c>
      <c r="E399" s="195" t="s">
        <v>19</v>
      </c>
      <c r="F399" s="196" t="s">
        <v>131</v>
      </c>
      <c r="G399" s="194"/>
      <c r="H399" s="195" t="s">
        <v>19</v>
      </c>
      <c r="I399" s="197"/>
      <c r="J399" s="194"/>
      <c r="K399" s="194"/>
      <c r="L399" s="198"/>
      <c r="M399" s="199"/>
      <c r="N399" s="200"/>
      <c r="O399" s="200"/>
      <c r="P399" s="200"/>
      <c r="Q399" s="200"/>
      <c r="R399" s="200"/>
      <c r="S399" s="200"/>
      <c r="T399" s="201"/>
      <c r="AT399" s="202" t="s">
        <v>130</v>
      </c>
      <c r="AU399" s="202" t="s">
        <v>82</v>
      </c>
      <c r="AV399" s="13" t="s">
        <v>80</v>
      </c>
      <c r="AW399" s="13" t="s">
        <v>33</v>
      </c>
      <c r="AX399" s="13" t="s">
        <v>72</v>
      </c>
      <c r="AY399" s="202" t="s">
        <v>119</v>
      </c>
    </row>
    <row r="400" spans="1:65" s="13" customFormat="1" ht="10.199999999999999">
      <c r="B400" s="193"/>
      <c r="C400" s="194"/>
      <c r="D400" s="188" t="s">
        <v>130</v>
      </c>
      <c r="E400" s="195" t="s">
        <v>19</v>
      </c>
      <c r="F400" s="196" t="s">
        <v>170</v>
      </c>
      <c r="G400" s="194"/>
      <c r="H400" s="195" t="s">
        <v>19</v>
      </c>
      <c r="I400" s="197"/>
      <c r="J400" s="194"/>
      <c r="K400" s="194"/>
      <c r="L400" s="198"/>
      <c r="M400" s="199"/>
      <c r="N400" s="200"/>
      <c r="O400" s="200"/>
      <c r="P400" s="200"/>
      <c r="Q400" s="200"/>
      <c r="R400" s="200"/>
      <c r="S400" s="200"/>
      <c r="T400" s="201"/>
      <c r="AT400" s="202" t="s">
        <v>130</v>
      </c>
      <c r="AU400" s="202" t="s">
        <v>82</v>
      </c>
      <c r="AV400" s="13" t="s">
        <v>80</v>
      </c>
      <c r="AW400" s="13" t="s">
        <v>33</v>
      </c>
      <c r="AX400" s="13" t="s">
        <v>72</v>
      </c>
      <c r="AY400" s="202" t="s">
        <v>119</v>
      </c>
    </row>
    <row r="401" spans="1:65" s="14" customFormat="1" ht="10.199999999999999">
      <c r="B401" s="203"/>
      <c r="C401" s="204"/>
      <c r="D401" s="188" t="s">
        <v>130</v>
      </c>
      <c r="E401" s="205" t="s">
        <v>19</v>
      </c>
      <c r="F401" s="206" t="s">
        <v>433</v>
      </c>
      <c r="G401" s="204"/>
      <c r="H401" s="207">
        <v>61.125</v>
      </c>
      <c r="I401" s="208"/>
      <c r="J401" s="204"/>
      <c r="K401" s="204"/>
      <c r="L401" s="209"/>
      <c r="M401" s="210"/>
      <c r="N401" s="211"/>
      <c r="O401" s="211"/>
      <c r="P401" s="211"/>
      <c r="Q401" s="211"/>
      <c r="R401" s="211"/>
      <c r="S401" s="211"/>
      <c r="T401" s="212"/>
      <c r="AT401" s="213" t="s">
        <v>130</v>
      </c>
      <c r="AU401" s="213" t="s">
        <v>82</v>
      </c>
      <c r="AV401" s="14" t="s">
        <v>82</v>
      </c>
      <c r="AW401" s="14" t="s">
        <v>33</v>
      </c>
      <c r="AX401" s="14" t="s">
        <v>72</v>
      </c>
      <c r="AY401" s="213" t="s">
        <v>119</v>
      </c>
    </row>
    <row r="402" spans="1:65" s="16" customFormat="1" ht="10.199999999999999">
      <c r="B402" s="225"/>
      <c r="C402" s="226"/>
      <c r="D402" s="188" t="s">
        <v>130</v>
      </c>
      <c r="E402" s="227" t="s">
        <v>19</v>
      </c>
      <c r="F402" s="228" t="s">
        <v>172</v>
      </c>
      <c r="G402" s="226"/>
      <c r="H402" s="229">
        <v>61.125</v>
      </c>
      <c r="I402" s="230"/>
      <c r="J402" s="226"/>
      <c r="K402" s="226"/>
      <c r="L402" s="231"/>
      <c r="M402" s="232"/>
      <c r="N402" s="233"/>
      <c r="O402" s="233"/>
      <c r="P402" s="233"/>
      <c r="Q402" s="233"/>
      <c r="R402" s="233"/>
      <c r="S402" s="233"/>
      <c r="T402" s="234"/>
      <c r="AT402" s="235" t="s">
        <v>130</v>
      </c>
      <c r="AU402" s="235" t="s">
        <v>82</v>
      </c>
      <c r="AV402" s="16" t="s">
        <v>139</v>
      </c>
      <c r="AW402" s="16" t="s">
        <v>33</v>
      </c>
      <c r="AX402" s="16" t="s">
        <v>72</v>
      </c>
      <c r="AY402" s="235" t="s">
        <v>119</v>
      </c>
    </row>
    <row r="403" spans="1:65" s="15" customFormat="1" ht="10.199999999999999">
      <c r="B403" s="214"/>
      <c r="C403" s="215"/>
      <c r="D403" s="188" t="s">
        <v>130</v>
      </c>
      <c r="E403" s="216" t="s">
        <v>19</v>
      </c>
      <c r="F403" s="217" t="s">
        <v>133</v>
      </c>
      <c r="G403" s="215"/>
      <c r="H403" s="218">
        <v>61.125</v>
      </c>
      <c r="I403" s="219"/>
      <c r="J403" s="215"/>
      <c r="K403" s="215"/>
      <c r="L403" s="220"/>
      <c r="M403" s="221"/>
      <c r="N403" s="222"/>
      <c r="O403" s="222"/>
      <c r="P403" s="222"/>
      <c r="Q403" s="222"/>
      <c r="R403" s="222"/>
      <c r="S403" s="222"/>
      <c r="T403" s="223"/>
      <c r="AT403" s="224" t="s">
        <v>130</v>
      </c>
      <c r="AU403" s="224" t="s">
        <v>82</v>
      </c>
      <c r="AV403" s="15" t="s">
        <v>126</v>
      </c>
      <c r="AW403" s="15" t="s">
        <v>33</v>
      </c>
      <c r="AX403" s="15" t="s">
        <v>80</v>
      </c>
      <c r="AY403" s="224" t="s">
        <v>119</v>
      </c>
    </row>
    <row r="404" spans="1:65" s="2" customFormat="1" ht="33.6" customHeight="1">
      <c r="A404" s="36"/>
      <c r="B404" s="37"/>
      <c r="C404" s="175" t="s">
        <v>434</v>
      </c>
      <c r="D404" s="175" t="s">
        <v>121</v>
      </c>
      <c r="E404" s="176" t="s">
        <v>435</v>
      </c>
      <c r="F404" s="177" t="s">
        <v>436</v>
      </c>
      <c r="G404" s="178" t="s">
        <v>176</v>
      </c>
      <c r="H404" s="179">
        <v>61.125</v>
      </c>
      <c r="I404" s="180"/>
      <c r="J404" s="181">
        <f>ROUND(I404*H404,2)</f>
        <v>0</v>
      </c>
      <c r="K404" s="177" t="s">
        <v>125</v>
      </c>
      <c r="L404" s="41"/>
      <c r="M404" s="182" t="s">
        <v>19</v>
      </c>
      <c r="N404" s="183" t="s">
        <v>43</v>
      </c>
      <c r="O404" s="66"/>
      <c r="P404" s="184">
        <f>O404*H404</f>
        <v>0</v>
      </c>
      <c r="Q404" s="184">
        <v>6.0999999999999997E-4</v>
      </c>
      <c r="R404" s="184">
        <f>Q404*H404</f>
        <v>3.728625E-2</v>
      </c>
      <c r="S404" s="184">
        <v>0</v>
      </c>
      <c r="T404" s="185">
        <f>S404*H404</f>
        <v>0</v>
      </c>
      <c r="U404" s="36"/>
      <c r="V404" s="36"/>
      <c r="W404" s="36"/>
      <c r="X404" s="36"/>
      <c r="Y404" s="36"/>
      <c r="Z404" s="36"/>
      <c r="AA404" s="36"/>
      <c r="AB404" s="36"/>
      <c r="AC404" s="36"/>
      <c r="AD404" s="36"/>
      <c r="AE404" s="36"/>
      <c r="AR404" s="186" t="s">
        <v>126</v>
      </c>
      <c r="AT404" s="186" t="s">
        <v>121</v>
      </c>
      <c r="AU404" s="186" t="s">
        <v>82</v>
      </c>
      <c r="AY404" s="19" t="s">
        <v>119</v>
      </c>
      <c r="BE404" s="187">
        <f>IF(N404="základní",J404,0)</f>
        <v>0</v>
      </c>
      <c r="BF404" s="187">
        <f>IF(N404="snížená",J404,0)</f>
        <v>0</v>
      </c>
      <c r="BG404" s="187">
        <f>IF(N404="zákl. přenesená",J404,0)</f>
        <v>0</v>
      </c>
      <c r="BH404" s="187">
        <f>IF(N404="sníž. přenesená",J404,0)</f>
        <v>0</v>
      </c>
      <c r="BI404" s="187">
        <f>IF(N404="nulová",J404,0)</f>
        <v>0</v>
      </c>
      <c r="BJ404" s="19" t="s">
        <v>80</v>
      </c>
      <c r="BK404" s="187">
        <f>ROUND(I404*H404,2)</f>
        <v>0</v>
      </c>
      <c r="BL404" s="19" t="s">
        <v>126</v>
      </c>
      <c r="BM404" s="186" t="s">
        <v>437</v>
      </c>
    </row>
    <row r="405" spans="1:65" s="2" customFormat="1" ht="28.8">
      <c r="A405" s="36"/>
      <c r="B405" s="37"/>
      <c r="C405" s="38"/>
      <c r="D405" s="188" t="s">
        <v>128</v>
      </c>
      <c r="E405" s="38"/>
      <c r="F405" s="189" t="s">
        <v>438</v>
      </c>
      <c r="G405" s="38"/>
      <c r="H405" s="38"/>
      <c r="I405" s="190"/>
      <c r="J405" s="38"/>
      <c r="K405" s="38"/>
      <c r="L405" s="41"/>
      <c r="M405" s="191"/>
      <c r="N405" s="192"/>
      <c r="O405" s="66"/>
      <c r="P405" s="66"/>
      <c r="Q405" s="66"/>
      <c r="R405" s="66"/>
      <c r="S405" s="66"/>
      <c r="T405" s="67"/>
      <c r="U405" s="36"/>
      <c r="V405" s="36"/>
      <c r="W405" s="36"/>
      <c r="X405" s="36"/>
      <c r="Y405" s="36"/>
      <c r="Z405" s="36"/>
      <c r="AA405" s="36"/>
      <c r="AB405" s="36"/>
      <c r="AC405" s="36"/>
      <c r="AD405" s="36"/>
      <c r="AE405" s="36"/>
      <c r="AT405" s="19" t="s">
        <v>128</v>
      </c>
      <c r="AU405" s="19" t="s">
        <v>82</v>
      </c>
    </row>
    <row r="406" spans="1:65" s="13" customFormat="1" ht="10.199999999999999">
      <c r="B406" s="193"/>
      <c r="C406" s="194"/>
      <c r="D406" s="188" t="s">
        <v>130</v>
      </c>
      <c r="E406" s="195" t="s">
        <v>19</v>
      </c>
      <c r="F406" s="196" t="s">
        <v>131</v>
      </c>
      <c r="G406" s="194"/>
      <c r="H406" s="195" t="s">
        <v>19</v>
      </c>
      <c r="I406" s="197"/>
      <c r="J406" s="194"/>
      <c r="K406" s="194"/>
      <c r="L406" s="198"/>
      <c r="M406" s="199"/>
      <c r="N406" s="200"/>
      <c r="O406" s="200"/>
      <c r="P406" s="200"/>
      <c r="Q406" s="200"/>
      <c r="R406" s="200"/>
      <c r="S406" s="200"/>
      <c r="T406" s="201"/>
      <c r="AT406" s="202" t="s">
        <v>130</v>
      </c>
      <c r="AU406" s="202" t="s">
        <v>82</v>
      </c>
      <c r="AV406" s="13" t="s">
        <v>80</v>
      </c>
      <c r="AW406" s="13" t="s">
        <v>33</v>
      </c>
      <c r="AX406" s="13" t="s">
        <v>72</v>
      </c>
      <c r="AY406" s="202" t="s">
        <v>119</v>
      </c>
    </row>
    <row r="407" spans="1:65" s="13" customFormat="1" ht="10.199999999999999">
      <c r="B407" s="193"/>
      <c r="C407" s="194"/>
      <c r="D407" s="188" t="s">
        <v>130</v>
      </c>
      <c r="E407" s="195" t="s">
        <v>19</v>
      </c>
      <c r="F407" s="196" t="s">
        <v>170</v>
      </c>
      <c r="G407" s="194"/>
      <c r="H407" s="195" t="s">
        <v>19</v>
      </c>
      <c r="I407" s="197"/>
      <c r="J407" s="194"/>
      <c r="K407" s="194"/>
      <c r="L407" s="198"/>
      <c r="M407" s="199"/>
      <c r="N407" s="200"/>
      <c r="O407" s="200"/>
      <c r="P407" s="200"/>
      <c r="Q407" s="200"/>
      <c r="R407" s="200"/>
      <c r="S407" s="200"/>
      <c r="T407" s="201"/>
      <c r="AT407" s="202" t="s">
        <v>130</v>
      </c>
      <c r="AU407" s="202" t="s">
        <v>82</v>
      </c>
      <c r="AV407" s="13" t="s">
        <v>80</v>
      </c>
      <c r="AW407" s="13" t="s">
        <v>33</v>
      </c>
      <c r="AX407" s="13" t="s">
        <v>72</v>
      </c>
      <c r="AY407" s="202" t="s">
        <v>119</v>
      </c>
    </row>
    <row r="408" spans="1:65" s="14" customFormat="1" ht="10.199999999999999">
      <c r="B408" s="203"/>
      <c r="C408" s="204"/>
      <c r="D408" s="188" t="s">
        <v>130</v>
      </c>
      <c r="E408" s="205" t="s">
        <v>19</v>
      </c>
      <c r="F408" s="206" t="s">
        <v>433</v>
      </c>
      <c r="G408" s="204"/>
      <c r="H408" s="207">
        <v>61.125</v>
      </c>
      <c r="I408" s="208"/>
      <c r="J408" s="204"/>
      <c r="K408" s="204"/>
      <c r="L408" s="209"/>
      <c r="M408" s="210"/>
      <c r="N408" s="211"/>
      <c r="O408" s="211"/>
      <c r="P408" s="211"/>
      <c r="Q408" s="211"/>
      <c r="R408" s="211"/>
      <c r="S408" s="211"/>
      <c r="T408" s="212"/>
      <c r="AT408" s="213" t="s">
        <v>130</v>
      </c>
      <c r="AU408" s="213" t="s">
        <v>82</v>
      </c>
      <c r="AV408" s="14" t="s">
        <v>82</v>
      </c>
      <c r="AW408" s="14" t="s">
        <v>33</v>
      </c>
      <c r="AX408" s="14" t="s">
        <v>72</v>
      </c>
      <c r="AY408" s="213" t="s">
        <v>119</v>
      </c>
    </row>
    <row r="409" spans="1:65" s="16" customFormat="1" ht="10.199999999999999">
      <c r="B409" s="225"/>
      <c r="C409" s="226"/>
      <c r="D409" s="188" t="s">
        <v>130</v>
      </c>
      <c r="E409" s="227" t="s">
        <v>19</v>
      </c>
      <c r="F409" s="228" t="s">
        <v>172</v>
      </c>
      <c r="G409" s="226"/>
      <c r="H409" s="229">
        <v>61.125</v>
      </c>
      <c r="I409" s="230"/>
      <c r="J409" s="226"/>
      <c r="K409" s="226"/>
      <c r="L409" s="231"/>
      <c r="M409" s="232"/>
      <c r="N409" s="233"/>
      <c r="O409" s="233"/>
      <c r="P409" s="233"/>
      <c r="Q409" s="233"/>
      <c r="R409" s="233"/>
      <c r="S409" s="233"/>
      <c r="T409" s="234"/>
      <c r="AT409" s="235" t="s">
        <v>130</v>
      </c>
      <c r="AU409" s="235" t="s">
        <v>82</v>
      </c>
      <c r="AV409" s="16" t="s">
        <v>139</v>
      </c>
      <c r="AW409" s="16" t="s">
        <v>33</v>
      </c>
      <c r="AX409" s="16" t="s">
        <v>72</v>
      </c>
      <c r="AY409" s="235" t="s">
        <v>119</v>
      </c>
    </row>
    <row r="410" spans="1:65" s="15" customFormat="1" ht="10.199999999999999">
      <c r="B410" s="214"/>
      <c r="C410" s="215"/>
      <c r="D410" s="188" t="s">
        <v>130</v>
      </c>
      <c r="E410" s="216" t="s">
        <v>19</v>
      </c>
      <c r="F410" s="217" t="s">
        <v>133</v>
      </c>
      <c r="G410" s="215"/>
      <c r="H410" s="218">
        <v>61.125</v>
      </c>
      <c r="I410" s="219"/>
      <c r="J410" s="215"/>
      <c r="K410" s="215"/>
      <c r="L410" s="220"/>
      <c r="M410" s="221"/>
      <c r="N410" s="222"/>
      <c r="O410" s="222"/>
      <c r="P410" s="222"/>
      <c r="Q410" s="222"/>
      <c r="R410" s="222"/>
      <c r="S410" s="222"/>
      <c r="T410" s="223"/>
      <c r="AT410" s="224" t="s">
        <v>130</v>
      </c>
      <c r="AU410" s="224" t="s">
        <v>82</v>
      </c>
      <c r="AV410" s="15" t="s">
        <v>126</v>
      </c>
      <c r="AW410" s="15" t="s">
        <v>33</v>
      </c>
      <c r="AX410" s="15" t="s">
        <v>80</v>
      </c>
      <c r="AY410" s="224" t="s">
        <v>119</v>
      </c>
    </row>
    <row r="411" spans="1:65" s="2" customFormat="1" ht="14.4" customHeight="1">
      <c r="A411" s="36"/>
      <c r="B411" s="37"/>
      <c r="C411" s="175" t="s">
        <v>439</v>
      </c>
      <c r="D411" s="175" t="s">
        <v>121</v>
      </c>
      <c r="E411" s="176" t="s">
        <v>440</v>
      </c>
      <c r="F411" s="177" t="s">
        <v>441</v>
      </c>
      <c r="G411" s="178" t="s">
        <v>176</v>
      </c>
      <c r="H411" s="179">
        <v>61.125</v>
      </c>
      <c r="I411" s="180"/>
      <c r="J411" s="181">
        <f>ROUND(I411*H411,2)</f>
        <v>0</v>
      </c>
      <c r="K411" s="177" t="s">
        <v>125</v>
      </c>
      <c r="L411" s="41"/>
      <c r="M411" s="182" t="s">
        <v>19</v>
      </c>
      <c r="N411" s="183" t="s">
        <v>43</v>
      </c>
      <c r="O411" s="66"/>
      <c r="P411" s="184">
        <f>O411*H411</f>
        <v>0</v>
      </c>
      <c r="Q411" s="184">
        <v>0</v>
      </c>
      <c r="R411" s="184">
        <f>Q411*H411</f>
        <v>0</v>
      </c>
      <c r="S411" s="184">
        <v>0</v>
      </c>
      <c r="T411" s="185">
        <f>S411*H411</f>
        <v>0</v>
      </c>
      <c r="U411" s="36"/>
      <c r="V411" s="36"/>
      <c r="W411" s="36"/>
      <c r="X411" s="36"/>
      <c r="Y411" s="36"/>
      <c r="Z411" s="36"/>
      <c r="AA411" s="36"/>
      <c r="AB411" s="36"/>
      <c r="AC411" s="36"/>
      <c r="AD411" s="36"/>
      <c r="AE411" s="36"/>
      <c r="AR411" s="186" t="s">
        <v>126</v>
      </c>
      <c r="AT411" s="186" t="s">
        <v>121</v>
      </c>
      <c r="AU411" s="186" t="s">
        <v>82</v>
      </c>
      <c r="AY411" s="19" t="s">
        <v>119</v>
      </c>
      <c r="BE411" s="187">
        <f>IF(N411="základní",J411,0)</f>
        <v>0</v>
      </c>
      <c r="BF411" s="187">
        <f>IF(N411="snížená",J411,0)</f>
        <v>0</v>
      </c>
      <c r="BG411" s="187">
        <f>IF(N411="zákl. přenesená",J411,0)</f>
        <v>0</v>
      </c>
      <c r="BH411" s="187">
        <f>IF(N411="sníž. přenesená",J411,0)</f>
        <v>0</v>
      </c>
      <c r="BI411" s="187">
        <f>IF(N411="nulová",J411,0)</f>
        <v>0</v>
      </c>
      <c r="BJ411" s="19" t="s">
        <v>80</v>
      </c>
      <c r="BK411" s="187">
        <f>ROUND(I411*H411,2)</f>
        <v>0</v>
      </c>
      <c r="BL411" s="19" t="s">
        <v>126</v>
      </c>
      <c r="BM411" s="186" t="s">
        <v>442</v>
      </c>
    </row>
    <row r="412" spans="1:65" s="2" customFormat="1" ht="28.8">
      <c r="A412" s="36"/>
      <c r="B412" s="37"/>
      <c r="C412" s="38"/>
      <c r="D412" s="188" t="s">
        <v>128</v>
      </c>
      <c r="E412" s="38"/>
      <c r="F412" s="189" t="s">
        <v>443</v>
      </c>
      <c r="G412" s="38"/>
      <c r="H412" s="38"/>
      <c r="I412" s="190"/>
      <c r="J412" s="38"/>
      <c r="K412" s="38"/>
      <c r="L412" s="41"/>
      <c r="M412" s="191"/>
      <c r="N412" s="192"/>
      <c r="O412" s="66"/>
      <c r="P412" s="66"/>
      <c r="Q412" s="66"/>
      <c r="R412" s="66"/>
      <c r="S412" s="66"/>
      <c r="T412" s="67"/>
      <c r="U412" s="36"/>
      <c r="V412" s="36"/>
      <c r="W412" s="36"/>
      <c r="X412" s="36"/>
      <c r="Y412" s="36"/>
      <c r="Z412" s="36"/>
      <c r="AA412" s="36"/>
      <c r="AB412" s="36"/>
      <c r="AC412" s="36"/>
      <c r="AD412" s="36"/>
      <c r="AE412" s="36"/>
      <c r="AT412" s="19" t="s">
        <v>128</v>
      </c>
      <c r="AU412" s="19" t="s">
        <v>82</v>
      </c>
    </row>
    <row r="413" spans="1:65" s="13" customFormat="1" ht="10.199999999999999">
      <c r="B413" s="193"/>
      <c r="C413" s="194"/>
      <c r="D413" s="188" t="s">
        <v>130</v>
      </c>
      <c r="E413" s="195" t="s">
        <v>19</v>
      </c>
      <c r="F413" s="196" t="s">
        <v>131</v>
      </c>
      <c r="G413" s="194"/>
      <c r="H413" s="195" t="s">
        <v>19</v>
      </c>
      <c r="I413" s="197"/>
      <c r="J413" s="194"/>
      <c r="K413" s="194"/>
      <c r="L413" s="198"/>
      <c r="M413" s="199"/>
      <c r="N413" s="200"/>
      <c r="O413" s="200"/>
      <c r="P413" s="200"/>
      <c r="Q413" s="200"/>
      <c r="R413" s="200"/>
      <c r="S413" s="200"/>
      <c r="T413" s="201"/>
      <c r="AT413" s="202" t="s">
        <v>130</v>
      </c>
      <c r="AU413" s="202" t="s">
        <v>82</v>
      </c>
      <c r="AV413" s="13" t="s">
        <v>80</v>
      </c>
      <c r="AW413" s="13" t="s">
        <v>33</v>
      </c>
      <c r="AX413" s="13" t="s">
        <v>72</v>
      </c>
      <c r="AY413" s="202" t="s">
        <v>119</v>
      </c>
    </row>
    <row r="414" spans="1:65" s="13" customFormat="1" ht="10.199999999999999">
      <c r="B414" s="193"/>
      <c r="C414" s="194"/>
      <c r="D414" s="188" t="s">
        <v>130</v>
      </c>
      <c r="E414" s="195" t="s">
        <v>19</v>
      </c>
      <c r="F414" s="196" t="s">
        <v>170</v>
      </c>
      <c r="G414" s="194"/>
      <c r="H414" s="195" t="s">
        <v>19</v>
      </c>
      <c r="I414" s="197"/>
      <c r="J414" s="194"/>
      <c r="K414" s="194"/>
      <c r="L414" s="198"/>
      <c r="M414" s="199"/>
      <c r="N414" s="200"/>
      <c r="O414" s="200"/>
      <c r="P414" s="200"/>
      <c r="Q414" s="200"/>
      <c r="R414" s="200"/>
      <c r="S414" s="200"/>
      <c r="T414" s="201"/>
      <c r="AT414" s="202" t="s">
        <v>130</v>
      </c>
      <c r="AU414" s="202" t="s">
        <v>82</v>
      </c>
      <c r="AV414" s="13" t="s">
        <v>80</v>
      </c>
      <c r="AW414" s="13" t="s">
        <v>33</v>
      </c>
      <c r="AX414" s="13" t="s">
        <v>72</v>
      </c>
      <c r="AY414" s="202" t="s">
        <v>119</v>
      </c>
    </row>
    <row r="415" spans="1:65" s="14" customFormat="1" ht="10.199999999999999">
      <c r="B415" s="203"/>
      <c r="C415" s="204"/>
      <c r="D415" s="188" t="s">
        <v>130</v>
      </c>
      <c r="E415" s="205" t="s">
        <v>19</v>
      </c>
      <c r="F415" s="206" t="s">
        <v>433</v>
      </c>
      <c r="G415" s="204"/>
      <c r="H415" s="207">
        <v>61.125</v>
      </c>
      <c r="I415" s="208"/>
      <c r="J415" s="204"/>
      <c r="K415" s="204"/>
      <c r="L415" s="209"/>
      <c r="M415" s="210"/>
      <c r="N415" s="211"/>
      <c r="O415" s="211"/>
      <c r="P415" s="211"/>
      <c r="Q415" s="211"/>
      <c r="R415" s="211"/>
      <c r="S415" s="211"/>
      <c r="T415" s="212"/>
      <c r="AT415" s="213" t="s">
        <v>130</v>
      </c>
      <c r="AU415" s="213" t="s">
        <v>82</v>
      </c>
      <c r="AV415" s="14" t="s">
        <v>82</v>
      </c>
      <c r="AW415" s="14" t="s">
        <v>33</v>
      </c>
      <c r="AX415" s="14" t="s">
        <v>72</v>
      </c>
      <c r="AY415" s="213" t="s">
        <v>119</v>
      </c>
    </row>
    <row r="416" spans="1:65" s="16" customFormat="1" ht="10.199999999999999">
      <c r="B416" s="225"/>
      <c r="C416" s="226"/>
      <c r="D416" s="188" t="s">
        <v>130</v>
      </c>
      <c r="E416" s="227" t="s">
        <v>19</v>
      </c>
      <c r="F416" s="228" t="s">
        <v>172</v>
      </c>
      <c r="G416" s="226"/>
      <c r="H416" s="229">
        <v>61.125</v>
      </c>
      <c r="I416" s="230"/>
      <c r="J416" s="226"/>
      <c r="K416" s="226"/>
      <c r="L416" s="231"/>
      <c r="M416" s="232"/>
      <c r="N416" s="233"/>
      <c r="O416" s="233"/>
      <c r="P416" s="233"/>
      <c r="Q416" s="233"/>
      <c r="R416" s="233"/>
      <c r="S416" s="233"/>
      <c r="T416" s="234"/>
      <c r="AT416" s="235" t="s">
        <v>130</v>
      </c>
      <c r="AU416" s="235" t="s">
        <v>82</v>
      </c>
      <c r="AV416" s="16" t="s">
        <v>139</v>
      </c>
      <c r="AW416" s="16" t="s">
        <v>33</v>
      </c>
      <c r="AX416" s="16" t="s">
        <v>72</v>
      </c>
      <c r="AY416" s="235" t="s">
        <v>119</v>
      </c>
    </row>
    <row r="417" spans="1:65" s="15" customFormat="1" ht="10.199999999999999">
      <c r="B417" s="214"/>
      <c r="C417" s="215"/>
      <c r="D417" s="188" t="s">
        <v>130</v>
      </c>
      <c r="E417" s="216" t="s">
        <v>19</v>
      </c>
      <c r="F417" s="217" t="s">
        <v>133</v>
      </c>
      <c r="G417" s="215"/>
      <c r="H417" s="218">
        <v>61.125</v>
      </c>
      <c r="I417" s="219"/>
      <c r="J417" s="215"/>
      <c r="K417" s="215"/>
      <c r="L417" s="220"/>
      <c r="M417" s="221"/>
      <c r="N417" s="222"/>
      <c r="O417" s="222"/>
      <c r="P417" s="222"/>
      <c r="Q417" s="222"/>
      <c r="R417" s="222"/>
      <c r="S417" s="222"/>
      <c r="T417" s="223"/>
      <c r="AT417" s="224" t="s">
        <v>130</v>
      </c>
      <c r="AU417" s="224" t="s">
        <v>82</v>
      </c>
      <c r="AV417" s="15" t="s">
        <v>126</v>
      </c>
      <c r="AW417" s="15" t="s">
        <v>33</v>
      </c>
      <c r="AX417" s="15" t="s">
        <v>80</v>
      </c>
      <c r="AY417" s="224" t="s">
        <v>119</v>
      </c>
    </row>
    <row r="418" spans="1:65" s="2" customFormat="1" ht="14.4" customHeight="1">
      <c r="A418" s="36"/>
      <c r="B418" s="37"/>
      <c r="C418" s="175" t="s">
        <v>444</v>
      </c>
      <c r="D418" s="175" t="s">
        <v>121</v>
      </c>
      <c r="E418" s="176" t="s">
        <v>445</v>
      </c>
      <c r="F418" s="177" t="s">
        <v>446</v>
      </c>
      <c r="G418" s="178" t="s">
        <v>176</v>
      </c>
      <c r="H418" s="179">
        <v>58.325000000000003</v>
      </c>
      <c r="I418" s="180"/>
      <c r="J418" s="181">
        <f>ROUND(I418*H418,2)</f>
        <v>0</v>
      </c>
      <c r="K418" s="177" t="s">
        <v>125</v>
      </c>
      <c r="L418" s="41"/>
      <c r="M418" s="182" t="s">
        <v>19</v>
      </c>
      <c r="N418" s="183" t="s">
        <v>43</v>
      </c>
      <c r="O418" s="66"/>
      <c r="P418" s="184">
        <f>O418*H418</f>
        <v>0</v>
      </c>
      <c r="Q418" s="184">
        <v>0</v>
      </c>
      <c r="R418" s="184">
        <f>Q418*H418</f>
        <v>0</v>
      </c>
      <c r="S418" s="184">
        <v>0</v>
      </c>
      <c r="T418" s="185">
        <f>S418*H418</f>
        <v>0</v>
      </c>
      <c r="U418" s="36"/>
      <c r="V418" s="36"/>
      <c r="W418" s="36"/>
      <c r="X418" s="36"/>
      <c r="Y418" s="36"/>
      <c r="Z418" s="36"/>
      <c r="AA418" s="36"/>
      <c r="AB418" s="36"/>
      <c r="AC418" s="36"/>
      <c r="AD418" s="36"/>
      <c r="AE418" s="36"/>
      <c r="AR418" s="186" t="s">
        <v>126</v>
      </c>
      <c r="AT418" s="186" t="s">
        <v>121</v>
      </c>
      <c r="AU418" s="186" t="s">
        <v>82</v>
      </c>
      <c r="AY418" s="19" t="s">
        <v>119</v>
      </c>
      <c r="BE418" s="187">
        <f>IF(N418="základní",J418,0)</f>
        <v>0</v>
      </c>
      <c r="BF418" s="187">
        <f>IF(N418="snížená",J418,0)</f>
        <v>0</v>
      </c>
      <c r="BG418" s="187">
        <f>IF(N418="zákl. přenesená",J418,0)</f>
        <v>0</v>
      </c>
      <c r="BH418" s="187">
        <f>IF(N418="sníž. přenesená",J418,0)</f>
        <v>0</v>
      </c>
      <c r="BI418" s="187">
        <f>IF(N418="nulová",J418,0)</f>
        <v>0</v>
      </c>
      <c r="BJ418" s="19" t="s">
        <v>80</v>
      </c>
      <c r="BK418" s="187">
        <f>ROUND(I418*H418,2)</f>
        <v>0</v>
      </c>
      <c r="BL418" s="19" t="s">
        <v>126</v>
      </c>
      <c r="BM418" s="186" t="s">
        <v>447</v>
      </c>
    </row>
    <row r="419" spans="1:65" s="2" customFormat="1" ht="28.8">
      <c r="A419" s="36"/>
      <c r="B419" s="37"/>
      <c r="C419" s="38"/>
      <c r="D419" s="188" t="s">
        <v>128</v>
      </c>
      <c r="E419" s="38"/>
      <c r="F419" s="189" t="s">
        <v>443</v>
      </c>
      <c r="G419" s="38"/>
      <c r="H419" s="38"/>
      <c r="I419" s="190"/>
      <c r="J419" s="38"/>
      <c r="K419" s="38"/>
      <c r="L419" s="41"/>
      <c r="M419" s="191"/>
      <c r="N419" s="192"/>
      <c r="O419" s="66"/>
      <c r="P419" s="66"/>
      <c r="Q419" s="66"/>
      <c r="R419" s="66"/>
      <c r="S419" s="66"/>
      <c r="T419" s="67"/>
      <c r="U419" s="36"/>
      <c r="V419" s="36"/>
      <c r="W419" s="36"/>
      <c r="X419" s="36"/>
      <c r="Y419" s="36"/>
      <c r="Z419" s="36"/>
      <c r="AA419" s="36"/>
      <c r="AB419" s="36"/>
      <c r="AC419" s="36"/>
      <c r="AD419" s="36"/>
      <c r="AE419" s="36"/>
      <c r="AT419" s="19" t="s">
        <v>128</v>
      </c>
      <c r="AU419" s="19" t="s">
        <v>82</v>
      </c>
    </row>
    <row r="420" spans="1:65" s="13" customFormat="1" ht="10.199999999999999">
      <c r="B420" s="193"/>
      <c r="C420" s="194"/>
      <c r="D420" s="188" t="s">
        <v>130</v>
      </c>
      <c r="E420" s="195" t="s">
        <v>19</v>
      </c>
      <c r="F420" s="196" t="s">
        <v>131</v>
      </c>
      <c r="G420" s="194"/>
      <c r="H420" s="195" t="s">
        <v>19</v>
      </c>
      <c r="I420" s="197"/>
      <c r="J420" s="194"/>
      <c r="K420" s="194"/>
      <c r="L420" s="198"/>
      <c r="M420" s="199"/>
      <c r="N420" s="200"/>
      <c r="O420" s="200"/>
      <c r="P420" s="200"/>
      <c r="Q420" s="200"/>
      <c r="R420" s="200"/>
      <c r="S420" s="200"/>
      <c r="T420" s="201"/>
      <c r="AT420" s="202" t="s">
        <v>130</v>
      </c>
      <c r="AU420" s="202" t="s">
        <v>82</v>
      </c>
      <c r="AV420" s="13" t="s">
        <v>80</v>
      </c>
      <c r="AW420" s="13" t="s">
        <v>33</v>
      </c>
      <c r="AX420" s="13" t="s">
        <v>72</v>
      </c>
      <c r="AY420" s="202" t="s">
        <v>119</v>
      </c>
    </row>
    <row r="421" spans="1:65" s="13" customFormat="1" ht="10.199999999999999">
      <c r="B421" s="193"/>
      <c r="C421" s="194"/>
      <c r="D421" s="188" t="s">
        <v>130</v>
      </c>
      <c r="E421" s="195" t="s">
        <v>19</v>
      </c>
      <c r="F421" s="196" t="s">
        <v>170</v>
      </c>
      <c r="G421" s="194"/>
      <c r="H421" s="195" t="s">
        <v>19</v>
      </c>
      <c r="I421" s="197"/>
      <c r="J421" s="194"/>
      <c r="K421" s="194"/>
      <c r="L421" s="198"/>
      <c r="M421" s="199"/>
      <c r="N421" s="200"/>
      <c r="O421" s="200"/>
      <c r="P421" s="200"/>
      <c r="Q421" s="200"/>
      <c r="R421" s="200"/>
      <c r="S421" s="200"/>
      <c r="T421" s="201"/>
      <c r="AT421" s="202" t="s">
        <v>130</v>
      </c>
      <c r="AU421" s="202" t="s">
        <v>82</v>
      </c>
      <c r="AV421" s="13" t="s">
        <v>80</v>
      </c>
      <c r="AW421" s="13" t="s">
        <v>33</v>
      </c>
      <c r="AX421" s="13" t="s">
        <v>72</v>
      </c>
      <c r="AY421" s="202" t="s">
        <v>119</v>
      </c>
    </row>
    <row r="422" spans="1:65" s="14" customFormat="1" ht="10.199999999999999">
      <c r="B422" s="203"/>
      <c r="C422" s="204"/>
      <c r="D422" s="188" t="s">
        <v>130</v>
      </c>
      <c r="E422" s="205" t="s">
        <v>19</v>
      </c>
      <c r="F422" s="206" t="s">
        <v>448</v>
      </c>
      <c r="G422" s="204"/>
      <c r="H422" s="207">
        <v>58.325000000000003</v>
      </c>
      <c r="I422" s="208"/>
      <c r="J422" s="204"/>
      <c r="K422" s="204"/>
      <c r="L422" s="209"/>
      <c r="M422" s="210"/>
      <c r="N422" s="211"/>
      <c r="O422" s="211"/>
      <c r="P422" s="211"/>
      <c r="Q422" s="211"/>
      <c r="R422" s="211"/>
      <c r="S422" s="211"/>
      <c r="T422" s="212"/>
      <c r="AT422" s="213" t="s">
        <v>130</v>
      </c>
      <c r="AU422" s="213" t="s">
        <v>82</v>
      </c>
      <c r="AV422" s="14" t="s">
        <v>82</v>
      </c>
      <c r="AW422" s="14" t="s">
        <v>33</v>
      </c>
      <c r="AX422" s="14" t="s">
        <v>72</v>
      </c>
      <c r="AY422" s="213" t="s">
        <v>119</v>
      </c>
    </row>
    <row r="423" spans="1:65" s="16" customFormat="1" ht="10.199999999999999">
      <c r="B423" s="225"/>
      <c r="C423" s="226"/>
      <c r="D423" s="188" t="s">
        <v>130</v>
      </c>
      <c r="E423" s="227" t="s">
        <v>19</v>
      </c>
      <c r="F423" s="228" t="s">
        <v>172</v>
      </c>
      <c r="G423" s="226"/>
      <c r="H423" s="229">
        <v>58.325000000000003</v>
      </c>
      <c r="I423" s="230"/>
      <c r="J423" s="226"/>
      <c r="K423" s="226"/>
      <c r="L423" s="231"/>
      <c r="M423" s="232"/>
      <c r="N423" s="233"/>
      <c r="O423" s="233"/>
      <c r="P423" s="233"/>
      <c r="Q423" s="233"/>
      <c r="R423" s="233"/>
      <c r="S423" s="233"/>
      <c r="T423" s="234"/>
      <c r="AT423" s="235" t="s">
        <v>130</v>
      </c>
      <c r="AU423" s="235" t="s">
        <v>82</v>
      </c>
      <c r="AV423" s="16" t="s">
        <v>139</v>
      </c>
      <c r="AW423" s="16" t="s">
        <v>33</v>
      </c>
      <c r="AX423" s="16" t="s">
        <v>72</v>
      </c>
      <c r="AY423" s="235" t="s">
        <v>119</v>
      </c>
    </row>
    <row r="424" spans="1:65" s="15" customFormat="1" ht="10.199999999999999">
      <c r="B424" s="214"/>
      <c r="C424" s="215"/>
      <c r="D424" s="188" t="s">
        <v>130</v>
      </c>
      <c r="E424" s="216" t="s">
        <v>19</v>
      </c>
      <c r="F424" s="217" t="s">
        <v>133</v>
      </c>
      <c r="G424" s="215"/>
      <c r="H424" s="218">
        <v>58.325000000000003</v>
      </c>
      <c r="I424" s="219"/>
      <c r="J424" s="215"/>
      <c r="K424" s="215"/>
      <c r="L424" s="220"/>
      <c r="M424" s="221"/>
      <c r="N424" s="222"/>
      <c r="O424" s="222"/>
      <c r="P424" s="222"/>
      <c r="Q424" s="222"/>
      <c r="R424" s="222"/>
      <c r="S424" s="222"/>
      <c r="T424" s="223"/>
      <c r="AT424" s="224" t="s">
        <v>130</v>
      </c>
      <c r="AU424" s="224" t="s">
        <v>82</v>
      </c>
      <c r="AV424" s="15" t="s">
        <v>126</v>
      </c>
      <c r="AW424" s="15" t="s">
        <v>33</v>
      </c>
      <c r="AX424" s="15" t="s">
        <v>80</v>
      </c>
      <c r="AY424" s="224" t="s">
        <v>119</v>
      </c>
    </row>
    <row r="425" spans="1:65" s="2" customFormat="1" ht="14.4" customHeight="1">
      <c r="A425" s="36"/>
      <c r="B425" s="37"/>
      <c r="C425" s="175" t="s">
        <v>449</v>
      </c>
      <c r="D425" s="175" t="s">
        <v>121</v>
      </c>
      <c r="E425" s="176" t="s">
        <v>450</v>
      </c>
      <c r="F425" s="177" t="s">
        <v>451</v>
      </c>
      <c r="G425" s="178" t="s">
        <v>176</v>
      </c>
      <c r="H425" s="179">
        <v>55.524999999999999</v>
      </c>
      <c r="I425" s="180"/>
      <c r="J425" s="181">
        <f>ROUND(I425*H425,2)</f>
        <v>0</v>
      </c>
      <c r="K425" s="177" t="s">
        <v>125</v>
      </c>
      <c r="L425" s="41"/>
      <c r="M425" s="182" t="s">
        <v>19</v>
      </c>
      <c r="N425" s="183" t="s">
        <v>43</v>
      </c>
      <c r="O425" s="66"/>
      <c r="P425" s="184">
        <f>O425*H425</f>
        <v>0</v>
      </c>
      <c r="Q425" s="184">
        <v>3.0000000000000001E-5</v>
      </c>
      <c r="R425" s="184">
        <f>Q425*H425</f>
        <v>1.6657499999999999E-3</v>
      </c>
      <c r="S425" s="184">
        <v>0</v>
      </c>
      <c r="T425" s="185">
        <f>S425*H425</f>
        <v>0</v>
      </c>
      <c r="U425" s="36"/>
      <c r="V425" s="36"/>
      <c r="W425" s="36"/>
      <c r="X425" s="36"/>
      <c r="Y425" s="36"/>
      <c r="Z425" s="36"/>
      <c r="AA425" s="36"/>
      <c r="AB425" s="36"/>
      <c r="AC425" s="36"/>
      <c r="AD425" s="36"/>
      <c r="AE425" s="36"/>
      <c r="AR425" s="186" t="s">
        <v>126</v>
      </c>
      <c r="AT425" s="186" t="s">
        <v>121</v>
      </c>
      <c r="AU425" s="186" t="s">
        <v>82</v>
      </c>
      <c r="AY425" s="19" t="s">
        <v>119</v>
      </c>
      <c r="BE425" s="187">
        <f>IF(N425="základní",J425,0)</f>
        <v>0</v>
      </c>
      <c r="BF425" s="187">
        <f>IF(N425="snížená",J425,0)</f>
        <v>0</v>
      </c>
      <c r="BG425" s="187">
        <f>IF(N425="zákl. přenesená",J425,0)</f>
        <v>0</v>
      </c>
      <c r="BH425" s="187">
        <f>IF(N425="sníž. přenesená",J425,0)</f>
        <v>0</v>
      </c>
      <c r="BI425" s="187">
        <f>IF(N425="nulová",J425,0)</f>
        <v>0</v>
      </c>
      <c r="BJ425" s="19" t="s">
        <v>80</v>
      </c>
      <c r="BK425" s="187">
        <f>ROUND(I425*H425,2)</f>
        <v>0</v>
      </c>
      <c r="BL425" s="19" t="s">
        <v>126</v>
      </c>
      <c r="BM425" s="186" t="s">
        <v>452</v>
      </c>
    </row>
    <row r="426" spans="1:65" s="2" customFormat="1" ht="28.8">
      <c r="A426" s="36"/>
      <c r="B426" s="37"/>
      <c r="C426" s="38"/>
      <c r="D426" s="188" t="s">
        <v>128</v>
      </c>
      <c r="E426" s="38"/>
      <c r="F426" s="189" t="s">
        <v>443</v>
      </c>
      <c r="G426" s="38"/>
      <c r="H426" s="38"/>
      <c r="I426" s="190"/>
      <c r="J426" s="38"/>
      <c r="K426" s="38"/>
      <c r="L426" s="41"/>
      <c r="M426" s="191"/>
      <c r="N426" s="192"/>
      <c r="O426" s="66"/>
      <c r="P426" s="66"/>
      <c r="Q426" s="66"/>
      <c r="R426" s="66"/>
      <c r="S426" s="66"/>
      <c r="T426" s="67"/>
      <c r="U426" s="36"/>
      <c r="V426" s="36"/>
      <c r="W426" s="36"/>
      <c r="X426" s="36"/>
      <c r="Y426" s="36"/>
      <c r="Z426" s="36"/>
      <c r="AA426" s="36"/>
      <c r="AB426" s="36"/>
      <c r="AC426" s="36"/>
      <c r="AD426" s="36"/>
      <c r="AE426" s="36"/>
      <c r="AT426" s="19" t="s">
        <v>128</v>
      </c>
      <c r="AU426" s="19" t="s">
        <v>82</v>
      </c>
    </row>
    <row r="427" spans="1:65" s="13" customFormat="1" ht="10.199999999999999">
      <c r="B427" s="193"/>
      <c r="C427" s="194"/>
      <c r="D427" s="188" t="s">
        <v>130</v>
      </c>
      <c r="E427" s="195" t="s">
        <v>19</v>
      </c>
      <c r="F427" s="196" t="s">
        <v>131</v>
      </c>
      <c r="G427" s="194"/>
      <c r="H427" s="195" t="s">
        <v>19</v>
      </c>
      <c r="I427" s="197"/>
      <c r="J427" s="194"/>
      <c r="K427" s="194"/>
      <c r="L427" s="198"/>
      <c r="M427" s="199"/>
      <c r="N427" s="200"/>
      <c r="O427" s="200"/>
      <c r="P427" s="200"/>
      <c r="Q427" s="200"/>
      <c r="R427" s="200"/>
      <c r="S427" s="200"/>
      <c r="T427" s="201"/>
      <c r="AT427" s="202" t="s">
        <v>130</v>
      </c>
      <c r="AU427" s="202" t="s">
        <v>82</v>
      </c>
      <c r="AV427" s="13" t="s">
        <v>80</v>
      </c>
      <c r="AW427" s="13" t="s">
        <v>33</v>
      </c>
      <c r="AX427" s="13" t="s">
        <v>72</v>
      </c>
      <c r="AY427" s="202" t="s">
        <v>119</v>
      </c>
    </row>
    <row r="428" spans="1:65" s="13" customFormat="1" ht="10.199999999999999">
      <c r="B428" s="193"/>
      <c r="C428" s="194"/>
      <c r="D428" s="188" t="s">
        <v>130</v>
      </c>
      <c r="E428" s="195" t="s">
        <v>19</v>
      </c>
      <c r="F428" s="196" t="s">
        <v>170</v>
      </c>
      <c r="G428" s="194"/>
      <c r="H428" s="195" t="s">
        <v>19</v>
      </c>
      <c r="I428" s="197"/>
      <c r="J428" s="194"/>
      <c r="K428" s="194"/>
      <c r="L428" s="198"/>
      <c r="M428" s="199"/>
      <c r="N428" s="200"/>
      <c r="O428" s="200"/>
      <c r="P428" s="200"/>
      <c r="Q428" s="200"/>
      <c r="R428" s="200"/>
      <c r="S428" s="200"/>
      <c r="T428" s="201"/>
      <c r="AT428" s="202" t="s">
        <v>130</v>
      </c>
      <c r="AU428" s="202" t="s">
        <v>82</v>
      </c>
      <c r="AV428" s="13" t="s">
        <v>80</v>
      </c>
      <c r="AW428" s="13" t="s">
        <v>33</v>
      </c>
      <c r="AX428" s="13" t="s">
        <v>72</v>
      </c>
      <c r="AY428" s="202" t="s">
        <v>119</v>
      </c>
    </row>
    <row r="429" spans="1:65" s="14" customFormat="1" ht="10.199999999999999">
      <c r="B429" s="203"/>
      <c r="C429" s="204"/>
      <c r="D429" s="188" t="s">
        <v>130</v>
      </c>
      <c r="E429" s="205" t="s">
        <v>19</v>
      </c>
      <c r="F429" s="206" t="s">
        <v>453</v>
      </c>
      <c r="G429" s="204"/>
      <c r="H429" s="207">
        <v>55.524999999999999</v>
      </c>
      <c r="I429" s="208"/>
      <c r="J429" s="204"/>
      <c r="K429" s="204"/>
      <c r="L429" s="209"/>
      <c r="M429" s="210"/>
      <c r="N429" s="211"/>
      <c r="O429" s="211"/>
      <c r="P429" s="211"/>
      <c r="Q429" s="211"/>
      <c r="R429" s="211"/>
      <c r="S429" s="211"/>
      <c r="T429" s="212"/>
      <c r="AT429" s="213" t="s">
        <v>130</v>
      </c>
      <c r="AU429" s="213" t="s">
        <v>82</v>
      </c>
      <c r="AV429" s="14" t="s">
        <v>82</v>
      </c>
      <c r="AW429" s="14" t="s">
        <v>33</v>
      </c>
      <c r="AX429" s="14" t="s">
        <v>72</v>
      </c>
      <c r="AY429" s="213" t="s">
        <v>119</v>
      </c>
    </row>
    <row r="430" spans="1:65" s="16" customFormat="1" ht="10.199999999999999">
      <c r="B430" s="225"/>
      <c r="C430" s="226"/>
      <c r="D430" s="188" t="s">
        <v>130</v>
      </c>
      <c r="E430" s="227" t="s">
        <v>19</v>
      </c>
      <c r="F430" s="228" t="s">
        <v>172</v>
      </c>
      <c r="G430" s="226"/>
      <c r="H430" s="229">
        <v>55.524999999999999</v>
      </c>
      <c r="I430" s="230"/>
      <c r="J430" s="226"/>
      <c r="K430" s="226"/>
      <c r="L430" s="231"/>
      <c r="M430" s="232"/>
      <c r="N430" s="233"/>
      <c r="O430" s="233"/>
      <c r="P430" s="233"/>
      <c r="Q430" s="233"/>
      <c r="R430" s="233"/>
      <c r="S430" s="233"/>
      <c r="T430" s="234"/>
      <c r="AT430" s="235" t="s">
        <v>130</v>
      </c>
      <c r="AU430" s="235" t="s">
        <v>82</v>
      </c>
      <c r="AV430" s="16" t="s">
        <v>139</v>
      </c>
      <c r="AW430" s="16" t="s">
        <v>33</v>
      </c>
      <c r="AX430" s="16" t="s">
        <v>72</v>
      </c>
      <c r="AY430" s="235" t="s">
        <v>119</v>
      </c>
    </row>
    <row r="431" spans="1:65" s="15" customFormat="1" ht="10.199999999999999">
      <c r="B431" s="214"/>
      <c r="C431" s="215"/>
      <c r="D431" s="188" t="s">
        <v>130</v>
      </c>
      <c r="E431" s="216" t="s">
        <v>19</v>
      </c>
      <c r="F431" s="217" t="s">
        <v>133</v>
      </c>
      <c r="G431" s="215"/>
      <c r="H431" s="218">
        <v>55.524999999999999</v>
      </c>
      <c r="I431" s="219"/>
      <c r="J431" s="215"/>
      <c r="K431" s="215"/>
      <c r="L431" s="220"/>
      <c r="M431" s="221"/>
      <c r="N431" s="222"/>
      <c r="O431" s="222"/>
      <c r="P431" s="222"/>
      <c r="Q431" s="222"/>
      <c r="R431" s="222"/>
      <c r="S431" s="222"/>
      <c r="T431" s="223"/>
      <c r="AT431" s="224" t="s">
        <v>130</v>
      </c>
      <c r="AU431" s="224" t="s">
        <v>82</v>
      </c>
      <c r="AV431" s="15" t="s">
        <v>126</v>
      </c>
      <c r="AW431" s="15" t="s">
        <v>33</v>
      </c>
      <c r="AX431" s="15" t="s">
        <v>80</v>
      </c>
      <c r="AY431" s="224" t="s">
        <v>119</v>
      </c>
    </row>
    <row r="432" spans="1:65" s="2" customFormat="1" ht="14.4" customHeight="1">
      <c r="A432" s="36"/>
      <c r="B432" s="37"/>
      <c r="C432" s="175" t="s">
        <v>454</v>
      </c>
      <c r="D432" s="175" t="s">
        <v>121</v>
      </c>
      <c r="E432" s="176" t="s">
        <v>455</v>
      </c>
      <c r="F432" s="177" t="s">
        <v>456</v>
      </c>
      <c r="G432" s="178" t="s">
        <v>176</v>
      </c>
      <c r="H432" s="179">
        <v>6.79</v>
      </c>
      <c r="I432" s="180"/>
      <c r="J432" s="181">
        <f>ROUND(I432*H432,2)</f>
        <v>0</v>
      </c>
      <c r="K432" s="177" t="s">
        <v>125</v>
      </c>
      <c r="L432" s="41"/>
      <c r="M432" s="182" t="s">
        <v>19</v>
      </c>
      <c r="N432" s="183" t="s">
        <v>43</v>
      </c>
      <c r="O432" s="66"/>
      <c r="P432" s="184">
        <f>O432*H432</f>
        <v>0</v>
      </c>
      <c r="Q432" s="184">
        <v>0.29221000000000003</v>
      </c>
      <c r="R432" s="184">
        <f>Q432*H432</f>
        <v>1.9841059000000001</v>
      </c>
      <c r="S432" s="184">
        <v>0</v>
      </c>
      <c r="T432" s="185">
        <f>S432*H432</f>
        <v>0</v>
      </c>
      <c r="U432" s="36"/>
      <c r="V432" s="36"/>
      <c r="W432" s="36"/>
      <c r="X432" s="36"/>
      <c r="Y432" s="36"/>
      <c r="Z432" s="36"/>
      <c r="AA432" s="36"/>
      <c r="AB432" s="36"/>
      <c r="AC432" s="36"/>
      <c r="AD432" s="36"/>
      <c r="AE432" s="36"/>
      <c r="AR432" s="186" t="s">
        <v>126</v>
      </c>
      <c r="AT432" s="186" t="s">
        <v>121</v>
      </c>
      <c r="AU432" s="186" t="s">
        <v>82</v>
      </c>
      <c r="AY432" s="19" t="s">
        <v>119</v>
      </c>
      <c r="BE432" s="187">
        <f>IF(N432="základní",J432,0)</f>
        <v>0</v>
      </c>
      <c r="BF432" s="187">
        <f>IF(N432="snížená",J432,0)</f>
        <v>0</v>
      </c>
      <c r="BG432" s="187">
        <f>IF(N432="zákl. přenesená",J432,0)</f>
        <v>0</v>
      </c>
      <c r="BH432" s="187">
        <f>IF(N432="sníž. přenesená",J432,0)</f>
        <v>0</v>
      </c>
      <c r="BI432" s="187">
        <f>IF(N432="nulová",J432,0)</f>
        <v>0</v>
      </c>
      <c r="BJ432" s="19" t="s">
        <v>80</v>
      </c>
      <c r="BK432" s="187">
        <f>ROUND(I432*H432,2)</f>
        <v>0</v>
      </c>
      <c r="BL432" s="19" t="s">
        <v>126</v>
      </c>
      <c r="BM432" s="186" t="s">
        <v>457</v>
      </c>
    </row>
    <row r="433" spans="1:65" s="2" customFormat="1" ht="38.4">
      <c r="A433" s="36"/>
      <c r="B433" s="37"/>
      <c r="C433" s="38"/>
      <c r="D433" s="188" t="s">
        <v>128</v>
      </c>
      <c r="E433" s="38"/>
      <c r="F433" s="189" t="s">
        <v>458</v>
      </c>
      <c r="G433" s="38"/>
      <c r="H433" s="38"/>
      <c r="I433" s="190"/>
      <c r="J433" s="38"/>
      <c r="K433" s="38"/>
      <c r="L433" s="41"/>
      <c r="M433" s="191"/>
      <c r="N433" s="192"/>
      <c r="O433" s="66"/>
      <c r="P433" s="66"/>
      <c r="Q433" s="66"/>
      <c r="R433" s="66"/>
      <c r="S433" s="66"/>
      <c r="T433" s="67"/>
      <c r="U433" s="36"/>
      <c r="V433" s="36"/>
      <c r="W433" s="36"/>
      <c r="X433" s="36"/>
      <c r="Y433" s="36"/>
      <c r="Z433" s="36"/>
      <c r="AA433" s="36"/>
      <c r="AB433" s="36"/>
      <c r="AC433" s="36"/>
      <c r="AD433" s="36"/>
      <c r="AE433" s="36"/>
      <c r="AT433" s="19" t="s">
        <v>128</v>
      </c>
      <c r="AU433" s="19" t="s">
        <v>82</v>
      </c>
    </row>
    <row r="434" spans="1:65" s="13" customFormat="1" ht="10.199999999999999">
      <c r="B434" s="193"/>
      <c r="C434" s="194"/>
      <c r="D434" s="188" t="s">
        <v>130</v>
      </c>
      <c r="E434" s="195" t="s">
        <v>19</v>
      </c>
      <c r="F434" s="196" t="s">
        <v>131</v>
      </c>
      <c r="G434" s="194"/>
      <c r="H434" s="195" t="s">
        <v>19</v>
      </c>
      <c r="I434" s="197"/>
      <c r="J434" s="194"/>
      <c r="K434" s="194"/>
      <c r="L434" s="198"/>
      <c r="M434" s="199"/>
      <c r="N434" s="200"/>
      <c r="O434" s="200"/>
      <c r="P434" s="200"/>
      <c r="Q434" s="200"/>
      <c r="R434" s="200"/>
      <c r="S434" s="200"/>
      <c r="T434" s="201"/>
      <c r="AT434" s="202" t="s">
        <v>130</v>
      </c>
      <c r="AU434" s="202" t="s">
        <v>82</v>
      </c>
      <c r="AV434" s="13" t="s">
        <v>80</v>
      </c>
      <c r="AW434" s="13" t="s">
        <v>33</v>
      </c>
      <c r="AX434" s="13" t="s">
        <v>72</v>
      </c>
      <c r="AY434" s="202" t="s">
        <v>119</v>
      </c>
    </row>
    <row r="435" spans="1:65" s="13" customFormat="1" ht="10.199999999999999">
      <c r="B435" s="193"/>
      <c r="C435" s="194"/>
      <c r="D435" s="188" t="s">
        <v>130</v>
      </c>
      <c r="E435" s="195" t="s">
        <v>19</v>
      </c>
      <c r="F435" s="196" t="s">
        <v>459</v>
      </c>
      <c r="G435" s="194"/>
      <c r="H435" s="195" t="s">
        <v>19</v>
      </c>
      <c r="I435" s="197"/>
      <c r="J435" s="194"/>
      <c r="K435" s="194"/>
      <c r="L435" s="198"/>
      <c r="M435" s="199"/>
      <c r="N435" s="200"/>
      <c r="O435" s="200"/>
      <c r="P435" s="200"/>
      <c r="Q435" s="200"/>
      <c r="R435" s="200"/>
      <c r="S435" s="200"/>
      <c r="T435" s="201"/>
      <c r="AT435" s="202" t="s">
        <v>130</v>
      </c>
      <c r="AU435" s="202" t="s">
        <v>82</v>
      </c>
      <c r="AV435" s="13" t="s">
        <v>80</v>
      </c>
      <c r="AW435" s="13" t="s">
        <v>33</v>
      </c>
      <c r="AX435" s="13" t="s">
        <v>72</v>
      </c>
      <c r="AY435" s="202" t="s">
        <v>119</v>
      </c>
    </row>
    <row r="436" spans="1:65" s="14" customFormat="1" ht="10.199999999999999">
      <c r="B436" s="203"/>
      <c r="C436" s="204"/>
      <c r="D436" s="188" t="s">
        <v>130</v>
      </c>
      <c r="E436" s="205" t="s">
        <v>19</v>
      </c>
      <c r="F436" s="206" t="s">
        <v>460</v>
      </c>
      <c r="G436" s="204"/>
      <c r="H436" s="207">
        <v>6.79</v>
      </c>
      <c r="I436" s="208"/>
      <c r="J436" s="204"/>
      <c r="K436" s="204"/>
      <c r="L436" s="209"/>
      <c r="M436" s="210"/>
      <c r="N436" s="211"/>
      <c r="O436" s="211"/>
      <c r="P436" s="211"/>
      <c r="Q436" s="211"/>
      <c r="R436" s="211"/>
      <c r="S436" s="211"/>
      <c r="T436" s="212"/>
      <c r="AT436" s="213" t="s">
        <v>130</v>
      </c>
      <c r="AU436" s="213" t="s">
        <v>82</v>
      </c>
      <c r="AV436" s="14" t="s">
        <v>82</v>
      </c>
      <c r="AW436" s="14" t="s">
        <v>33</v>
      </c>
      <c r="AX436" s="14" t="s">
        <v>72</v>
      </c>
      <c r="AY436" s="213" t="s">
        <v>119</v>
      </c>
    </row>
    <row r="437" spans="1:65" s="15" customFormat="1" ht="10.199999999999999">
      <c r="B437" s="214"/>
      <c r="C437" s="215"/>
      <c r="D437" s="188" t="s">
        <v>130</v>
      </c>
      <c r="E437" s="216" t="s">
        <v>19</v>
      </c>
      <c r="F437" s="217" t="s">
        <v>133</v>
      </c>
      <c r="G437" s="215"/>
      <c r="H437" s="218">
        <v>6.79</v>
      </c>
      <c r="I437" s="219"/>
      <c r="J437" s="215"/>
      <c r="K437" s="215"/>
      <c r="L437" s="220"/>
      <c r="M437" s="221"/>
      <c r="N437" s="222"/>
      <c r="O437" s="222"/>
      <c r="P437" s="222"/>
      <c r="Q437" s="222"/>
      <c r="R437" s="222"/>
      <c r="S437" s="222"/>
      <c r="T437" s="223"/>
      <c r="AT437" s="224" t="s">
        <v>130</v>
      </c>
      <c r="AU437" s="224" t="s">
        <v>82</v>
      </c>
      <c r="AV437" s="15" t="s">
        <v>126</v>
      </c>
      <c r="AW437" s="15" t="s">
        <v>33</v>
      </c>
      <c r="AX437" s="15" t="s">
        <v>80</v>
      </c>
      <c r="AY437" s="224" t="s">
        <v>119</v>
      </c>
    </row>
    <row r="438" spans="1:65" s="2" customFormat="1" ht="14.4" customHeight="1">
      <c r="A438" s="36"/>
      <c r="B438" s="37"/>
      <c r="C438" s="236" t="s">
        <v>461</v>
      </c>
      <c r="D438" s="236" t="s">
        <v>313</v>
      </c>
      <c r="E438" s="237" t="s">
        <v>462</v>
      </c>
      <c r="F438" s="238" t="s">
        <v>463</v>
      </c>
      <c r="G438" s="239" t="s">
        <v>176</v>
      </c>
      <c r="H438" s="240">
        <v>9</v>
      </c>
      <c r="I438" s="241"/>
      <c r="J438" s="242">
        <f>ROUND(I438*H438,2)</f>
        <v>0</v>
      </c>
      <c r="K438" s="238" t="s">
        <v>125</v>
      </c>
      <c r="L438" s="243"/>
      <c r="M438" s="244" t="s">
        <v>19</v>
      </c>
      <c r="N438" s="245" t="s">
        <v>43</v>
      </c>
      <c r="O438" s="66"/>
      <c r="P438" s="184">
        <f>O438*H438</f>
        <v>0</v>
      </c>
      <c r="Q438" s="184">
        <v>1.5599999999999999E-2</v>
      </c>
      <c r="R438" s="184">
        <f>Q438*H438</f>
        <v>0.1404</v>
      </c>
      <c r="S438" s="184">
        <v>0</v>
      </c>
      <c r="T438" s="185">
        <f>S438*H438</f>
        <v>0</v>
      </c>
      <c r="U438" s="36"/>
      <c r="V438" s="36"/>
      <c r="W438" s="36"/>
      <c r="X438" s="36"/>
      <c r="Y438" s="36"/>
      <c r="Z438" s="36"/>
      <c r="AA438" s="36"/>
      <c r="AB438" s="36"/>
      <c r="AC438" s="36"/>
      <c r="AD438" s="36"/>
      <c r="AE438" s="36"/>
      <c r="AR438" s="186" t="s">
        <v>165</v>
      </c>
      <c r="AT438" s="186" t="s">
        <v>313</v>
      </c>
      <c r="AU438" s="186" t="s">
        <v>82</v>
      </c>
      <c r="AY438" s="19" t="s">
        <v>119</v>
      </c>
      <c r="BE438" s="187">
        <f>IF(N438="základní",J438,0)</f>
        <v>0</v>
      </c>
      <c r="BF438" s="187">
        <f>IF(N438="snížená",J438,0)</f>
        <v>0</v>
      </c>
      <c r="BG438" s="187">
        <f>IF(N438="zákl. přenesená",J438,0)</f>
        <v>0</v>
      </c>
      <c r="BH438" s="187">
        <f>IF(N438="sníž. přenesená",J438,0)</f>
        <v>0</v>
      </c>
      <c r="BI438" s="187">
        <f>IF(N438="nulová",J438,0)</f>
        <v>0</v>
      </c>
      <c r="BJ438" s="19" t="s">
        <v>80</v>
      </c>
      <c r="BK438" s="187">
        <f>ROUND(I438*H438,2)</f>
        <v>0</v>
      </c>
      <c r="BL438" s="19" t="s">
        <v>126</v>
      </c>
      <c r="BM438" s="186" t="s">
        <v>464</v>
      </c>
    </row>
    <row r="439" spans="1:65" s="2" customFormat="1" ht="14.4" customHeight="1">
      <c r="A439" s="36"/>
      <c r="B439" s="37"/>
      <c r="C439" s="236" t="s">
        <v>465</v>
      </c>
      <c r="D439" s="236" t="s">
        <v>313</v>
      </c>
      <c r="E439" s="237" t="s">
        <v>466</v>
      </c>
      <c r="F439" s="238" t="s">
        <v>467</v>
      </c>
      <c r="G439" s="239" t="s">
        <v>356</v>
      </c>
      <c r="H439" s="240">
        <v>6</v>
      </c>
      <c r="I439" s="241"/>
      <c r="J439" s="242">
        <f>ROUND(I439*H439,2)</f>
        <v>0</v>
      </c>
      <c r="K439" s="238" t="s">
        <v>19</v>
      </c>
      <c r="L439" s="243"/>
      <c r="M439" s="244" t="s">
        <v>19</v>
      </c>
      <c r="N439" s="245" t="s">
        <v>43</v>
      </c>
      <c r="O439" s="66"/>
      <c r="P439" s="184">
        <f>O439*H439</f>
        <v>0</v>
      </c>
      <c r="Q439" s="184">
        <v>6.8999999999999997E-4</v>
      </c>
      <c r="R439" s="184">
        <f>Q439*H439</f>
        <v>4.1399999999999996E-3</v>
      </c>
      <c r="S439" s="184">
        <v>0</v>
      </c>
      <c r="T439" s="185">
        <f>S439*H439</f>
        <v>0</v>
      </c>
      <c r="U439" s="36"/>
      <c r="V439" s="36"/>
      <c r="W439" s="36"/>
      <c r="X439" s="36"/>
      <c r="Y439" s="36"/>
      <c r="Z439" s="36"/>
      <c r="AA439" s="36"/>
      <c r="AB439" s="36"/>
      <c r="AC439" s="36"/>
      <c r="AD439" s="36"/>
      <c r="AE439" s="36"/>
      <c r="AR439" s="186" t="s">
        <v>165</v>
      </c>
      <c r="AT439" s="186" t="s">
        <v>313</v>
      </c>
      <c r="AU439" s="186" t="s">
        <v>82</v>
      </c>
      <c r="AY439" s="19" t="s">
        <v>119</v>
      </c>
      <c r="BE439" s="187">
        <f>IF(N439="základní",J439,0)</f>
        <v>0</v>
      </c>
      <c r="BF439" s="187">
        <f>IF(N439="snížená",J439,0)</f>
        <v>0</v>
      </c>
      <c r="BG439" s="187">
        <f>IF(N439="zákl. přenesená",J439,0)</f>
        <v>0</v>
      </c>
      <c r="BH439" s="187">
        <f>IF(N439="sníž. přenesená",J439,0)</f>
        <v>0</v>
      </c>
      <c r="BI439" s="187">
        <f>IF(N439="nulová",J439,0)</f>
        <v>0</v>
      </c>
      <c r="BJ439" s="19" t="s">
        <v>80</v>
      </c>
      <c r="BK439" s="187">
        <f>ROUND(I439*H439,2)</f>
        <v>0</v>
      </c>
      <c r="BL439" s="19" t="s">
        <v>126</v>
      </c>
      <c r="BM439" s="186" t="s">
        <v>468</v>
      </c>
    </row>
    <row r="440" spans="1:65" s="2" customFormat="1" ht="14.4" customHeight="1">
      <c r="A440" s="36"/>
      <c r="B440" s="37"/>
      <c r="C440" s="236" t="s">
        <v>469</v>
      </c>
      <c r="D440" s="236" t="s">
        <v>313</v>
      </c>
      <c r="E440" s="237" t="s">
        <v>470</v>
      </c>
      <c r="F440" s="238" t="s">
        <v>471</v>
      </c>
      <c r="G440" s="239" t="s">
        <v>176</v>
      </c>
      <c r="H440" s="240">
        <v>7.5</v>
      </c>
      <c r="I440" s="241"/>
      <c r="J440" s="242">
        <f>ROUND(I440*H440,2)</f>
        <v>0</v>
      </c>
      <c r="K440" s="238" t="s">
        <v>19</v>
      </c>
      <c r="L440" s="243"/>
      <c r="M440" s="244" t="s">
        <v>19</v>
      </c>
      <c r="N440" s="245" t="s">
        <v>43</v>
      </c>
      <c r="O440" s="66"/>
      <c r="P440" s="184">
        <f>O440*H440</f>
        <v>0</v>
      </c>
      <c r="Q440" s="184">
        <v>5.7000000000000002E-3</v>
      </c>
      <c r="R440" s="184">
        <f>Q440*H440</f>
        <v>4.2750000000000003E-2</v>
      </c>
      <c r="S440" s="184">
        <v>0</v>
      </c>
      <c r="T440" s="185">
        <f>S440*H440</f>
        <v>0</v>
      </c>
      <c r="U440" s="36"/>
      <c r="V440" s="36"/>
      <c r="W440" s="36"/>
      <c r="X440" s="36"/>
      <c r="Y440" s="36"/>
      <c r="Z440" s="36"/>
      <c r="AA440" s="36"/>
      <c r="AB440" s="36"/>
      <c r="AC440" s="36"/>
      <c r="AD440" s="36"/>
      <c r="AE440" s="36"/>
      <c r="AR440" s="186" t="s">
        <v>165</v>
      </c>
      <c r="AT440" s="186" t="s">
        <v>313</v>
      </c>
      <c r="AU440" s="186" t="s">
        <v>82</v>
      </c>
      <c r="AY440" s="19" t="s">
        <v>119</v>
      </c>
      <c r="BE440" s="187">
        <f>IF(N440="základní",J440,0)</f>
        <v>0</v>
      </c>
      <c r="BF440" s="187">
        <f>IF(N440="snížená",J440,0)</f>
        <v>0</v>
      </c>
      <c r="BG440" s="187">
        <f>IF(N440="zákl. přenesená",J440,0)</f>
        <v>0</v>
      </c>
      <c r="BH440" s="187">
        <f>IF(N440="sníž. přenesená",J440,0)</f>
        <v>0</v>
      </c>
      <c r="BI440" s="187">
        <f>IF(N440="nulová",J440,0)</f>
        <v>0</v>
      </c>
      <c r="BJ440" s="19" t="s">
        <v>80</v>
      </c>
      <c r="BK440" s="187">
        <f>ROUND(I440*H440,2)</f>
        <v>0</v>
      </c>
      <c r="BL440" s="19" t="s">
        <v>126</v>
      </c>
      <c r="BM440" s="186" t="s">
        <v>472</v>
      </c>
    </row>
    <row r="441" spans="1:65" s="2" customFormat="1" ht="37.799999999999997" customHeight="1">
      <c r="A441" s="36"/>
      <c r="B441" s="37"/>
      <c r="C441" s="175" t="s">
        <v>473</v>
      </c>
      <c r="D441" s="175" t="s">
        <v>121</v>
      </c>
      <c r="E441" s="176" t="s">
        <v>474</v>
      </c>
      <c r="F441" s="177" t="s">
        <v>475</v>
      </c>
      <c r="G441" s="178" t="s">
        <v>176</v>
      </c>
      <c r="H441" s="179">
        <v>40.68</v>
      </c>
      <c r="I441" s="180"/>
      <c r="J441" s="181">
        <f>ROUND(I441*H441,2)</f>
        <v>0</v>
      </c>
      <c r="K441" s="177" t="s">
        <v>125</v>
      </c>
      <c r="L441" s="41"/>
      <c r="M441" s="182" t="s">
        <v>19</v>
      </c>
      <c r="N441" s="183" t="s">
        <v>43</v>
      </c>
      <c r="O441" s="66"/>
      <c r="P441" s="184">
        <f>O441*H441</f>
        <v>0</v>
      </c>
      <c r="Q441" s="184">
        <v>0</v>
      </c>
      <c r="R441" s="184">
        <f>Q441*H441</f>
        <v>0</v>
      </c>
      <c r="S441" s="184">
        <v>0</v>
      </c>
      <c r="T441" s="185">
        <f>S441*H441</f>
        <v>0</v>
      </c>
      <c r="U441" s="36"/>
      <c r="V441" s="36"/>
      <c r="W441" s="36"/>
      <c r="X441" s="36"/>
      <c r="Y441" s="36"/>
      <c r="Z441" s="36"/>
      <c r="AA441" s="36"/>
      <c r="AB441" s="36"/>
      <c r="AC441" s="36"/>
      <c r="AD441" s="36"/>
      <c r="AE441" s="36"/>
      <c r="AR441" s="186" t="s">
        <v>126</v>
      </c>
      <c r="AT441" s="186" t="s">
        <v>121</v>
      </c>
      <c r="AU441" s="186" t="s">
        <v>82</v>
      </c>
      <c r="AY441" s="19" t="s">
        <v>119</v>
      </c>
      <c r="BE441" s="187">
        <f>IF(N441="základní",J441,0)</f>
        <v>0</v>
      </c>
      <c r="BF441" s="187">
        <f>IF(N441="snížená",J441,0)</f>
        <v>0</v>
      </c>
      <c r="BG441" s="187">
        <f>IF(N441="zákl. přenesená",J441,0)</f>
        <v>0</v>
      </c>
      <c r="BH441" s="187">
        <f>IF(N441="sníž. přenesená",J441,0)</f>
        <v>0</v>
      </c>
      <c r="BI441" s="187">
        <f>IF(N441="nulová",J441,0)</f>
        <v>0</v>
      </c>
      <c r="BJ441" s="19" t="s">
        <v>80</v>
      </c>
      <c r="BK441" s="187">
        <f>ROUND(I441*H441,2)</f>
        <v>0</v>
      </c>
      <c r="BL441" s="19" t="s">
        <v>126</v>
      </c>
      <c r="BM441" s="186" t="s">
        <v>476</v>
      </c>
    </row>
    <row r="442" spans="1:65" s="2" customFormat="1" ht="57.6">
      <c r="A442" s="36"/>
      <c r="B442" s="37"/>
      <c r="C442" s="38"/>
      <c r="D442" s="188" t="s">
        <v>128</v>
      </c>
      <c r="E442" s="38"/>
      <c r="F442" s="189" t="s">
        <v>477</v>
      </c>
      <c r="G442" s="38"/>
      <c r="H442" s="38"/>
      <c r="I442" s="190"/>
      <c r="J442" s="38"/>
      <c r="K442" s="38"/>
      <c r="L442" s="41"/>
      <c r="M442" s="191"/>
      <c r="N442" s="192"/>
      <c r="O442" s="66"/>
      <c r="P442" s="66"/>
      <c r="Q442" s="66"/>
      <c r="R442" s="66"/>
      <c r="S442" s="66"/>
      <c r="T442" s="67"/>
      <c r="U442" s="36"/>
      <c r="V442" s="36"/>
      <c r="W442" s="36"/>
      <c r="X442" s="36"/>
      <c r="Y442" s="36"/>
      <c r="Z442" s="36"/>
      <c r="AA442" s="36"/>
      <c r="AB442" s="36"/>
      <c r="AC442" s="36"/>
      <c r="AD442" s="36"/>
      <c r="AE442" s="36"/>
      <c r="AT442" s="19" t="s">
        <v>128</v>
      </c>
      <c r="AU442" s="19" t="s">
        <v>82</v>
      </c>
    </row>
    <row r="443" spans="1:65" s="14" customFormat="1" ht="10.199999999999999">
      <c r="B443" s="203"/>
      <c r="C443" s="204"/>
      <c r="D443" s="188" t="s">
        <v>130</v>
      </c>
      <c r="E443" s="205" t="s">
        <v>19</v>
      </c>
      <c r="F443" s="206" t="s">
        <v>478</v>
      </c>
      <c r="G443" s="204"/>
      <c r="H443" s="207">
        <v>40.68</v>
      </c>
      <c r="I443" s="208"/>
      <c r="J443" s="204"/>
      <c r="K443" s="204"/>
      <c r="L443" s="209"/>
      <c r="M443" s="210"/>
      <c r="N443" s="211"/>
      <c r="O443" s="211"/>
      <c r="P443" s="211"/>
      <c r="Q443" s="211"/>
      <c r="R443" s="211"/>
      <c r="S443" s="211"/>
      <c r="T443" s="212"/>
      <c r="AT443" s="213" t="s">
        <v>130</v>
      </c>
      <c r="AU443" s="213" t="s">
        <v>82</v>
      </c>
      <c r="AV443" s="14" t="s">
        <v>82</v>
      </c>
      <c r="AW443" s="14" t="s">
        <v>33</v>
      </c>
      <c r="AX443" s="14" t="s">
        <v>80</v>
      </c>
      <c r="AY443" s="213" t="s">
        <v>119</v>
      </c>
    </row>
    <row r="444" spans="1:65" s="2" customFormat="1" ht="33.6" customHeight="1">
      <c r="A444" s="36"/>
      <c r="B444" s="37"/>
      <c r="C444" s="175" t="s">
        <v>479</v>
      </c>
      <c r="D444" s="175" t="s">
        <v>121</v>
      </c>
      <c r="E444" s="176" t="s">
        <v>480</v>
      </c>
      <c r="F444" s="177" t="s">
        <v>481</v>
      </c>
      <c r="G444" s="178" t="s">
        <v>124</v>
      </c>
      <c r="H444" s="179">
        <v>2.35</v>
      </c>
      <c r="I444" s="180"/>
      <c r="J444" s="181">
        <f>ROUND(I444*H444,2)</f>
        <v>0</v>
      </c>
      <c r="K444" s="177" t="s">
        <v>125</v>
      </c>
      <c r="L444" s="41"/>
      <c r="M444" s="182" t="s">
        <v>19</v>
      </c>
      <c r="N444" s="183" t="s">
        <v>43</v>
      </c>
      <c r="O444" s="66"/>
      <c r="P444" s="184">
        <f>O444*H444</f>
        <v>0</v>
      </c>
      <c r="Q444" s="184">
        <v>0</v>
      </c>
      <c r="R444" s="184">
        <f>Q444*H444</f>
        <v>0</v>
      </c>
      <c r="S444" s="184">
        <v>0</v>
      </c>
      <c r="T444" s="185">
        <f>S444*H444</f>
        <v>0</v>
      </c>
      <c r="U444" s="36"/>
      <c r="V444" s="36"/>
      <c r="W444" s="36"/>
      <c r="X444" s="36"/>
      <c r="Y444" s="36"/>
      <c r="Z444" s="36"/>
      <c r="AA444" s="36"/>
      <c r="AB444" s="36"/>
      <c r="AC444" s="36"/>
      <c r="AD444" s="36"/>
      <c r="AE444" s="36"/>
      <c r="AR444" s="186" t="s">
        <v>126</v>
      </c>
      <c r="AT444" s="186" t="s">
        <v>121</v>
      </c>
      <c r="AU444" s="186" t="s">
        <v>82</v>
      </c>
      <c r="AY444" s="19" t="s">
        <v>119</v>
      </c>
      <c r="BE444" s="187">
        <f>IF(N444="základní",J444,0)</f>
        <v>0</v>
      </c>
      <c r="BF444" s="187">
        <f>IF(N444="snížená",J444,0)</f>
        <v>0</v>
      </c>
      <c r="BG444" s="187">
        <f>IF(N444="zákl. přenesená",J444,0)</f>
        <v>0</v>
      </c>
      <c r="BH444" s="187">
        <f>IF(N444="sníž. přenesená",J444,0)</f>
        <v>0</v>
      </c>
      <c r="BI444" s="187">
        <f>IF(N444="nulová",J444,0)</f>
        <v>0</v>
      </c>
      <c r="BJ444" s="19" t="s">
        <v>80</v>
      </c>
      <c r="BK444" s="187">
        <f>ROUND(I444*H444,2)</f>
        <v>0</v>
      </c>
      <c r="BL444" s="19" t="s">
        <v>126</v>
      </c>
      <c r="BM444" s="186" t="s">
        <v>482</v>
      </c>
    </row>
    <row r="445" spans="1:65" s="2" customFormat="1" ht="57.6">
      <c r="A445" s="36"/>
      <c r="B445" s="37"/>
      <c r="C445" s="38"/>
      <c r="D445" s="188" t="s">
        <v>128</v>
      </c>
      <c r="E445" s="38"/>
      <c r="F445" s="189" t="s">
        <v>477</v>
      </c>
      <c r="G445" s="38"/>
      <c r="H445" s="38"/>
      <c r="I445" s="190"/>
      <c r="J445" s="38"/>
      <c r="K445" s="38"/>
      <c r="L445" s="41"/>
      <c r="M445" s="191"/>
      <c r="N445" s="192"/>
      <c r="O445" s="66"/>
      <c r="P445" s="66"/>
      <c r="Q445" s="66"/>
      <c r="R445" s="66"/>
      <c r="S445" s="66"/>
      <c r="T445" s="67"/>
      <c r="U445" s="36"/>
      <c r="V445" s="36"/>
      <c r="W445" s="36"/>
      <c r="X445" s="36"/>
      <c r="Y445" s="36"/>
      <c r="Z445" s="36"/>
      <c r="AA445" s="36"/>
      <c r="AB445" s="36"/>
      <c r="AC445" s="36"/>
      <c r="AD445" s="36"/>
      <c r="AE445" s="36"/>
      <c r="AT445" s="19" t="s">
        <v>128</v>
      </c>
      <c r="AU445" s="19" t="s">
        <v>82</v>
      </c>
    </row>
    <row r="446" spans="1:65" s="13" customFormat="1" ht="10.199999999999999">
      <c r="B446" s="193"/>
      <c r="C446" s="194"/>
      <c r="D446" s="188" t="s">
        <v>130</v>
      </c>
      <c r="E446" s="195" t="s">
        <v>19</v>
      </c>
      <c r="F446" s="196" t="s">
        <v>131</v>
      </c>
      <c r="G446" s="194"/>
      <c r="H446" s="195" t="s">
        <v>19</v>
      </c>
      <c r="I446" s="197"/>
      <c r="J446" s="194"/>
      <c r="K446" s="194"/>
      <c r="L446" s="198"/>
      <c r="M446" s="199"/>
      <c r="N446" s="200"/>
      <c r="O446" s="200"/>
      <c r="P446" s="200"/>
      <c r="Q446" s="200"/>
      <c r="R446" s="200"/>
      <c r="S446" s="200"/>
      <c r="T446" s="201"/>
      <c r="AT446" s="202" t="s">
        <v>130</v>
      </c>
      <c r="AU446" s="202" t="s">
        <v>82</v>
      </c>
      <c r="AV446" s="13" t="s">
        <v>80</v>
      </c>
      <c r="AW446" s="13" t="s">
        <v>33</v>
      </c>
      <c r="AX446" s="13" t="s">
        <v>72</v>
      </c>
      <c r="AY446" s="202" t="s">
        <v>119</v>
      </c>
    </row>
    <row r="447" spans="1:65" s="13" customFormat="1" ht="10.199999999999999">
      <c r="B447" s="193"/>
      <c r="C447" s="194"/>
      <c r="D447" s="188" t="s">
        <v>130</v>
      </c>
      <c r="E447" s="195" t="s">
        <v>19</v>
      </c>
      <c r="F447" s="196" t="s">
        <v>273</v>
      </c>
      <c r="G447" s="194"/>
      <c r="H447" s="195" t="s">
        <v>19</v>
      </c>
      <c r="I447" s="197"/>
      <c r="J447" s="194"/>
      <c r="K447" s="194"/>
      <c r="L447" s="198"/>
      <c r="M447" s="199"/>
      <c r="N447" s="200"/>
      <c r="O447" s="200"/>
      <c r="P447" s="200"/>
      <c r="Q447" s="200"/>
      <c r="R447" s="200"/>
      <c r="S447" s="200"/>
      <c r="T447" s="201"/>
      <c r="AT447" s="202" t="s">
        <v>130</v>
      </c>
      <c r="AU447" s="202" t="s">
        <v>82</v>
      </c>
      <c r="AV447" s="13" t="s">
        <v>80</v>
      </c>
      <c r="AW447" s="13" t="s">
        <v>33</v>
      </c>
      <c r="AX447" s="13" t="s">
        <v>72</v>
      </c>
      <c r="AY447" s="202" t="s">
        <v>119</v>
      </c>
    </row>
    <row r="448" spans="1:65" s="14" customFormat="1" ht="10.199999999999999">
      <c r="B448" s="203"/>
      <c r="C448" s="204"/>
      <c r="D448" s="188" t="s">
        <v>130</v>
      </c>
      <c r="E448" s="205" t="s">
        <v>19</v>
      </c>
      <c r="F448" s="206" t="s">
        <v>274</v>
      </c>
      <c r="G448" s="204"/>
      <c r="H448" s="207">
        <v>2.35</v>
      </c>
      <c r="I448" s="208"/>
      <c r="J448" s="204"/>
      <c r="K448" s="204"/>
      <c r="L448" s="209"/>
      <c r="M448" s="210"/>
      <c r="N448" s="211"/>
      <c r="O448" s="211"/>
      <c r="P448" s="211"/>
      <c r="Q448" s="211"/>
      <c r="R448" s="211"/>
      <c r="S448" s="211"/>
      <c r="T448" s="212"/>
      <c r="AT448" s="213" t="s">
        <v>130</v>
      </c>
      <c r="AU448" s="213" t="s">
        <v>82</v>
      </c>
      <c r="AV448" s="14" t="s">
        <v>82</v>
      </c>
      <c r="AW448" s="14" t="s">
        <v>33</v>
      </c>
      <c r="AX448" s="14" t="s">
        <v>72</v>
      </c>
      <c r="AY448" s="213" t="s">
        <v>119</v>
      </c>
    </row>
    <row r="449" spans="1:65" s="16" customFormat="1" ht="10.199999999999999">
      <c r="B449" s="225"/>
      <c r="C449" s="226"/>
      <c r="D449" s="188" t="s">
        <v>130</v>
      </c>
      <c r="E449" s="227" t="s">
        <v>19</v>
      </c>
      <c r="F449" s="228" t="s">
        <v>275</v>
      </c>
      <c r="G449" s="226"/>
      <c r="H449" s="229">
        <v>2.35</v>
      </c>
      <c r="I449" s="230"/>
      <c r="J449" s="226"/>
      <c r="K449" s="226"/>
      <c r="L449" s="231"/>
      <c r="M449" s="232"/>
      <c r="N449" s="233"/>
      <c r="O449" s="233"/>
      <c r="P449" s="233"/>
      <c r="Q449" s="233"/>
      <c r="R449" s="233"/>
      <c r="S449" s="233"/>
      <c r="T449" s="234"/>
      <c r="AT449" s="235" t="s">
        <v>130</v>
      </c>
      <c r="AU449" s="235" t="s">
        <v>82</v>
      </c>
      <c r="AV449" s="16" t="s">
        <v>139</v>
      </c>
      <c r="AW449" s="16" t="s">
        <v>33</v>
      </c>
      <c r="AX449" s="16" t="s">
        <v>72</v>
      </c>
      <c r="AY449" s="235" t="s">
        <v>119</v>
      </c>
    </row>
    <row r="450" spans="1:65" s="15" customFormat="1" ht="10.199999999999999">
      <c r="B450" s="214"/>
      <c r="C450" s="215"/>
      <c r="D450" s="188" t="s">
        <v>130</v>
      </c>
      <c r="E450" s="216" t="s">
        <v>19</v>
      </c>
      <c r="F450" s="217" t="s">
        <v>133</v>
      </c>
      <c r="G450" s="215"/>
      <c r="H450" s="218">
        <v>2.35</v>
      </c>
      <c r="I450" s="219"/>
      <c r="J450" s="215"/>
      <c r="K450" s="215"/>
      <c r="L450" s="220"/>
      <c r="M450" s="221"/>
      <c r="N450" s="222"/>
      <c r="O450" s="222"/>
      <c r="P450" s="222"/>
      <c r="Q450" s="222"/>
      <c r="R450" s="222"/>
      <c r="S450" s="222"/>
      <c r="T450" s="223"/>
      <c r="AT450" s="224" t="s">
        <v>130</v>
      </c>
      <c r="AU450" s="224" t="s">
        <v>82</v>
      </c>
      <c r="AV450" s="15" t="s">
        <v>126</v>
      </c>
      <c r="AW450" s="15" t="s">
        <v>33</v>
      </c>
      <c r="AX450" s="15" t="s">
        <v>80</v>
      </c>
      <c r="AY450" s="224" t="s">
        <v>119</v>
      </c>
    </row>
    <row r="451" spans="1:65" s="2" customFormat="1" ht="37.799999999999997" customHeight="1">
      <c r="A451" s="36"/>
      <c r="B451" s="37"/>
      <c r="C451" s="175" t="s">
        <v>483</v>
      </c>
      <c r="D451" s="175" t="s">
        <v>121</v>
      </c>
      <c r="E451" s="176" t="s">
        <v>484</v>
      </c>
      <c r="F451" s="177" t="s">
        <v>485</v>
      </c>
      <c r="G451" s="178" t="s">
        <v>124</v>
      </c>
      <c r="H451" s="179">
        <v>55.39</v>
      </c>
      <c r="I451" s="180"/>
      <c r="J451" s="181">
        <f>ROUND(I451*H451,2)</f>
        <v>0</v>
      </c>
      <c r="K451" s="177" t="s">
        <v>125</v>
      </c>
      <c r="L451" s="41"/>
      <c r="M451" s="182" t="s">
        <v>19</v>
      </c>
      <c r="N451" s="183" t="s">
        <v>43</v>
      </c>
      <c r="O451" s="66"/>
      <c r="P451" s="184">
        <f>O451*H451</f>
        <v>0</v>
      </c>
      <c r="Q451" s="184">
        <v>0</v>
      </c>
      <c r="R451" s="184">
        <f>Q451*H451</f>
        <v>0</v>
      </c>
      <c r="S451" s="184">
        <v>0</v>
      </c>
      <c r="T451" s="185">
        <f>S451*H451</f>
        <v>0</v>
      </c>
      <c r="U451" s="36"/>
      <c r="V451" s="36"/>
      <c r="W451" s="36"/>
      <c r="X451" s="36"/>
      <c r="Y451" s="36"/>
      <c r="Z451" s="36"/>
      <c r="AA451" s="36"/>
      <c r="AB451" s="36"/>
      <c r="AC451" s="36"/>
      <c r="AD451" s="36"/>
      <c r="AE451" s="36"/>
      <c r="AR451" s="186" t="s">
        <v>126</v>
      </c>
      <c r="AT451" s="186" t="s">
        <v>121</v>
      </c>
      <c r="AU451" s="186" t="s">
        <v>82</v>
      </c>
      <c r="AY451" s="19" t="s">
        <v>119</v>
      </c>
      <c r="BE451" s="187">
        <f>IF(N451="základní",J451,0)</f>
        <v>0</v>
      </c>
      <c r="BF451" s="187">
        <f>IF(N451="snížená",J451,0)</f>
        <v>0</v>
      </c>
      <c r="BG451" s="187">
        <f>IF(N451="zákl. přenesená",J451,0)</f>
        <v>0</v>
      </c>
      <c r="BH451" s="187">
        <f>IF(N451="sníž. přenesená",J451,0)</f>
        <v>0</v>
      </c>
      <c r="BI451" s="187">
        <f>IF(N451="nulová",J451,0)</f>
        <v>0</v>
      </c>
      <c r="BJ451" s="19" t="s">
        <v>80</v>
      </c>
      <c r="BK451" s="187">
        <f>ROUND(I451*H451,2)</f>
        <v>0</v>
      </c>
      <c r="BL451" s="19" t="s">
        <v>126</v>
      </c>
      <c r="BM451" s="186" t="s">
        <v>486</v>
      </c>
    </row>
    <row r="452" spans="1:65" s="2" customFormat="1" ht="67.2">
      <c r="A452" s="36"/>
      <c r="B452" s="37"/>
      <c r="C452" s="38"/>
      <c r="D452" s="188" t="s">
        <v>128</v>
      </c>
      <c r="E452" s="38"/>
      <c r="F452" s="189" t="s">
        <v>487</v>
      </c>
      <c r="G452" s="38"/>
      <c r="H452" s="38"/>
      <c r="I452" s="190"/>
      <c r="J452" s="38"/>
      <c r="K452" s="38"/>
      <c r="L452" s="41"/>
      <c r="M452" s="191"/>
      <c r="N452" s="192"/>
      <c r="O452" s="66"/>
      <c r="P452" s="66"/>
      <c r="Q452" s="66"/>
      <c r="R452" s="66"/>
      <c r="S452" s="66"/>
      <c r="T452" s="67"/>
      <c r="U452" s="36"/>
      <c r="V452" s="36"/>
      <c r="W452" s="36"/>
      <c r="X452" s="36"/>
      <c r="Y452" s="36"/>
      <c r="Z452" s="36"/>
      <c r="AA452" s="36"/>
      <c r="AB452" s="36"/>
      <c r="AC452" s="36"/>
      <c r="AD452" s="36"/>
      <c r="AE452" s="36"/>
      <c r="AT452" s="19" t="s">
        <v>128</v>
      </c>
      <c r="AU452" s="19" t="s">
        <v>82</v>
      </c>
    </row>
    <row r="453" spans="1:65" s="12" customFormat="1" ht="22.8" customHeight="1">
      <c r="B453" s="159"/>
      <c r="C453" s="160"/>
      <c r="D453" s="161" t="s">
        <v>71</v>
      </c>
      <c r="E453" s="173" t="s">
        <v>488</v>
      </c>
      <c r="F453" s="173" t="s">
        <v>489</v>
      </c>
      <c r="G453" s="160"/>
      <c r="H453" s="160"/>
      <c r="I453" s="163"/>
      <c r="J453" s="174">
        <f>BK453</f>
        <v>0</v>
      </c>
      <c r="K453" s="160"/>
      <c r="L453" s="165"/>
      <c r="M453" s="166"/>
      <c r="N453" s="167"/>
      <c r="O453" s="167"/>
      <c r="P453" s="168">
        <f>SUM(P454:P504)</f>
        <v>0</v>
      </c>
      <c r="Q453" s="167"/>
      <c r="R453" s="168">
        <f>SUM(R454:R504)</f>
        <v>0</v>
      </c>
      <c r="S453" s="167"/>
      <c r="T453" s="169">
        <f>SUM(T454:T504)</f>
        <v>0</v>
      </c>
      <c r="AR453" s="170" t="s">
        <v>80</v>
      </c>
      <c r="AT453" s="171" t="s">
        <v>71</v>
      </c>
      <c r="AU453" s="171" t="s">
        <v>80</v>
      </c>
      <c r="AY453" s="170" t="s">
        <v>119</v>
      </c>
      <c r="BK453" s="172">
        <f>SUM(BK454:BK504)</f>
        <v>0</v>
      </c>
    </row>
    <row r="454" spans="1:65" s="2" customFormat="1" ht="24.15" customHeight="1">
      <c r="A454" s="36"/>
      <c r="B454" s="37"/>
      <c r="C454" s="175" t="s">
        <v>490</v>
      </c>
      <c r="D454" s="175" t="s">
        <v>121</v>
      </c>
      <c r="E454" s="176" t="s">
        <v>491</v>
      </c>
      <c r="F454" s="177" t="s">
        <v>492</v>
      </c>
      <c r="G454" s="178" t="s">
        <v>224</v>
      </c>
      <c r="H454" s="179">
        <v>13.462999999999999</v>
      </c>
      <c r="I454" s="180"/>
      <c r="J454" s="181">
        <f>ROUND(I454*H454,2)</f>
        <v>0</v>
      </c>
      <c r="K454" s="177" t="s">
        <v>125</v>
      </c>
      <c r="L454" s="41"/>
      <c r="M454" s="182" t="s">
        <v>19</v>
      </c>
      <c r="N454" s="183" t="s">
        <v>43</v>
      </c>
      <c r="O454" s="66"/>
      <c r="P454" s="184">
        <f>O454*H454</f>
        <v>0</v>
      </c>
      <c r="Q454" s="184">
        <v>0</v>
      </c>
      <c r="R454" s="184">
        <f>Q454*H454</f>
        <v>0</v>
      </c>
      <c r="S454" s="184">
        <v>0</v>
      </c>
      <c r="T454" s="185">
        <f>S454*H454</f>
        <v>0</v>
      </c>
      <c r="U454" s="36"/>
      <c r="V454" s="36"/>
      <c r="W454" s="36"/>
      <c r="X454" s="36"/>
      <c r="Y454" s="36"/>
      <c r="Z454" s="36"/>
      <c r="AA454" s="36"/>
      <c r="AB454" s="36"/>
      <c r="AC454" s="36"/>
      <c r="AD454" s="36"/>
      <c r="AE454" s="36"/>
      <c r="AR454" s="186" t="s">
        <v>126</v>
      </c>
      <c r="AT454" s="186" t="s">
        <v>121</v>
      </c>
      <c r="AU454" s="186" t="s">
        <v>82</v>
      </c>
      <c r="AY454" s="19" t="s">
        <v>119</v>
      </c>
      <c r="BE454" s="187">
        <f>IF(N454="základní",J454,0)</f>
        <v>0</v>
      </c>
      <c r="BF454" s="187">
        <f>IF(N454="snížená",J454,0)</f>
        <v>0</v>
      </c>
      <c r="BG454" s="187">
        <f>IF(N454="zákl. přenesená",J454,0)</f>
        <v>0</v>
      </c>
      <c r="BH454" s="187">
        <f>IF(N454="sníž. přenesená",J454,0)</f>
        <v>0</v>
      </c>
      <c r="BI454" s="187">
        <f>IF(N454="nulová",J454,0)</f>
        <v>0</v>
      </c>
      <c r="BJ454" s="19" t="s">
        <v>80</v>
      </c>
      <c r="BK454" s="187">
        <f>ROUND(I454*H454,2)</f>
        <v>0</v>
      </c>
      <c r="BL454" s="19" t="s">
        <v>126</v>
      </c>
      <c r="BM454" s="186" t="s">
        <v>493</v>
      </c>
    </row>
    <row r="455" spans="1:65" s="2" customFormat="1" ht="76.8">
      <c r="A455" s="36"/>
      <c r="B455" s="37"/>
      <c r="C455" s="38"/>
      <c r="D455" s="188" t="s">
        <v>128</v>
      </c>
      <c r="E455" s="38"/>
      <c r="F455" s="189" t="s">
        <v>494</v>
      </c>
      <c r="G455" s="38"/>
      <c r="H455" s="38"/>
      <c r="I455" s="190"/>
      <c r="J455" s="38"/>
      <c r="K455" s="38"/>
      <c r="L455" s="41"/>
      <c r="M455" s="191"/>
      <c r="N455" s="192"/>
      <c r="O455" s="66"/>
      <c r="P455" s="66"/>
      <c r="Q455" s="66"/>
      <c r="R455" s="66"/>
      <c r="S455" s="66"/>
      <c r="T455" s="67"/>
      <c r="U455" s="36"/>
      <c r="V455" s="36"/>
      <c r="W455" s="36"/>
      <c r="X455" s="36"/>
      <c r="Y455" s="36"/>
      <c r="Z455" s="36"/>
      <c r="AA455" s="36"/>
      <c r="AB455" s="36"/>
      <c r="AC455" s="36"/>
      <c r="AD455" s="36"/>
      <c r="AE455" s="36"/>
      <c r="AT455" s="19" t="s">
        <v>128</v>
      </c>
      <c r="AU455" s="19" t="s">
        <v>82</v>
      </c>
    </row>
    <row r="456" spans="1:65" s="14" customFormat="1" ht="10.199999999999999">
      <c r="B456" s="203"/>
      <c r="C456" s="204"/>
      <c r="D456" s="188" t="s">
        <v>130</v>
      </c>
      <c r="E456" s="205" t="s">
        <v>19</v>
      </c>
      <c r="F456" s="206" t="s">
        <v>495</v>
      </c>
      <c r="G456" s="204"/>
      <c r="H456" s="207">
        <v>10.973000000000001</v>
      </c>
      <c r="I456" s="208"/>
      <c r="J456" s="204"/>
      <c r="K456" s="204"/>
      <c r="L456" s="209"/>
      <c r="M456" s="210"/>
      <c r="N456" s="211"/>
      <c r="O456" s="211"/>
      <c r="P456" s="211"/>
      <c r="Q456" s="211"/>
      <c r="R456" s="211"/>
      <c r="S456" s="211"/>
      <c r="T456" s="212"/>
      <c r="AT456" s="213" t="s">
        <v>130</v>
      </c>
      <c r="AU456" s="213" t="s">
        <v>82</v>
      </c>
      <c r="AV456" s="14" t="s">
        <v>82</v>
      </c>
      <c r="AW456" s="14" t="s">
        <v>33</v>
      </c>
      <c r="AX456" s="14" t="s">
        <v>72</v>
      </c>
      <c r="AY456" s="213" t="s">
        <v>119</v>
      </c>
    </row>
    <row r="457" spans="1:65" s="14" customFormat="1" ht="10.199999999999999">
      <c r="B457" s="203"/>
      <c r="C457" s="204"/>
      <c r="D457" s="188" t="s">
        <v>130</v>
      </c>
      <c r="E457" s="205" t="s">
        <v>19</v>
      </c>
      <c r="F457" s="206" t="s">
        <v>496</v>
      </c>
      <c r="G457" s="204"/>
      <c r="H457" s="207">
        <v>2.4900000000000002</v>
      </c>
      <c r="I457" s="208"/>
      <c r="J457" s="204"/>
      <c r="K457" s="204"/>
      <c r="L457" s="209"/>
      <c r="M457" s="210"/>
      <c r="N457" s="211"/>
      <c r="O457" s="211"/>
      <c r="P457" s="211"/>
      <c r="Q457" s="211"/>
      <c r="R457" s="211"/>
      <c r="S457" s="211"/>
      <c r="T457" s="212"/>
      <c r="AT457" s="213" t="s">
        <v>130</v>
      </c>
      <c r="AU457" s="213" t="s">
        <v>82</v>
      </c>
      <c r="AV457" s="14" t="s">
        <v>82</v>
      </c>
      <c r="AW457" s="14" t="s">
        <v>33</v>
      </c>
      <c r="AX457" s="14" t="s">
        <v>72</v>
      </c>
      <c r="AY457" s="213" t="s">
        <v>119</v>
      </c>
    </row>
    <row r="458" spans="1:65" s="15" customFormat="1" ht="10.199999999999999">
      <c r="B458" s="214"/>
      <c r="C458" s="215"/>
      <c r="D458" s="188" t="s">
        <v>130</v>
      </c>
      <c r="E458" s="216" t="s">
        <v>19</v>
      </c>
      <c r="F458" s="217" t="s">
        <v>133</v>
      </c>
      <c r="G458" s="215"/>
      <c r="H458" s="218">
        <v>13.463000000000001</v>
      </c>
      <c r="I458" s="219"/>
      <c r="J458" s="215"/>
      <c r="K458" s="215"/>
      <c r="L458" s="220"/>
      <c r="M458" s="221"/>
      <c r="N458" s="222"/>
      <c r="O458" s="222"/>
      <c r="P458" s="222"/>
      <c r="Q458" s="222"/>
      <c r="R458" s="222"/>
      <c r="S458" s="222"/>
      <c r="T458" s="223"/>
      <c r="AT458" s="224" t="s">
        <v>130</v>
      </c>
      <c r="AU458" s="224" t="s">
        <v>82</v>
      </c>
      <c r="AV458" s="15" t="s">
        <v>126</v>
      </c>
      <c r="AW458" s="15" t="s">
        <v>33</v>
      </c>
      <c r="AX458" s="15" t="s">
        <v>80</v>
      </c>
      <c r="AY458" s="224" t="s">
        <v>119</v>
      </c>
    </row>
    <row r="459" spans="1:65" s="2" customFormat="1" ht="24.15" customHeight="1">
      <c r="A459" s="36"/>
      <c r="B459" s="37"/>
      <c r="C459" s="175" t="s">
        <v>497</v>
      </c>
      <c r="D459" s="175" t="s">
        <v>121</v>
      </c>
      <c r="E459" s="176" t="s">
        <v>498</v>
      </c>
      <c r="F459" s="177" t="s">
        <v>499</v>
      </c>
      <c r="G459" s="178" t="s">
        <v>224</v>
      </c>
      <c r="H459" s="179">
        <v>255.797</v>
      </c>
      <c r="I459" s="180"/>
      <c r="J459" s="181">
        <f>ROUND(I459*H459,2)</f>
        <v>0</v>
      </c>
      <c r="K459" s="177" t="s">
        <v>125</v>
      </c>
      <c r="L459" s="41"/>
      <c r="M459" s="182" t="s">
        <v>19</v>
      </c>
      <c r="N459" s="183" t="s">
        <v>43</v>
      </c>
      <c r="O459" s="66"/>
      <c r="P459" s="184">
        <f>O459*H459</f>
        <v>0</v>
      </c>
      <c r="Q459" s="184">
        <v>0</v>
      </c>
      <c r="R459" s="184">
        <f>Q459*H459</f>
        <v>0</v>
      </c>
      <c r="S459" s="184">
        <v>0</v>
      </c>
      <c r="T459" s="185">
        <f>S459*H459</f>
        <v>0</v>
      </c>
      <c r="U459" s="36"/>
      <c r="V459" s="36"/>
      <c r="W459" s="36"/>
      <c r="X459" s="36"/>
      <c r="Y459" s="36"/>
      <c r="Z459" s="36"/>
      <c r="AA459" s="36"/>
      <c r="AB459" s="36"/>
      <c r="AC459" s="36"/>
      <c r="AD459" s="36"/>
      <c r="AE459" s="36"/>
      <c r="AR459" s="186" t="s">
        <v>126</v>
      </c>
      <c r="AT459" s="186" t="s">
        <v>121</v>
      </c>
      <c r="AU459" s="186" t="s">
        <v>82</v>
      </c>
      <c r="AY459" s="19" t="s">
        <v>119</v>
      </c>
      <c r="BE459" s="187">
        <f>IF(N459="základní",J459,0)</f>
        <v>0</v>
      </c>
      <c r="BF459" s="187">
        <f>IF(N459="snížená",J459,0)</f>
        <v>0</v>
      </c>
      <c r="BG459" s="187">
        <f>IF(N459="zákl. přenesená",J459,0)</f>
        <v>0</v>
      </c>
      <c r="BH459" s="187">
        <f>IF(N459="sníž. přenesená",J459,0)</f>
        <v>0</v>
      </c>
      <c r="BI459" s="187">
        <f>IF(N459="nulová",J459,0)</f>
        <v>0</v>
      </c>
      <c r="BJ459" s="19" t="s">
        <v>80</v>
      </c>
      <c r="BK459" s="187">
        <f>ROUND(I459*H459,2)</f>
        <v>0</v>
      </c>
      <c r="BL459" s="19" t="s">
        <v>126</v>
      </c>
      <c r="BM459" s="186" t="s">
        <v>500</v>
      </c>
    </row>
    <row r="460" spans="1:65" s="2" customFormat="1" ht="76.8">
      <c r="A460" s="36"/>
      <c r="B460" s="37"/>
      <c r="C460" s="38"/>
      <c r="D460" s="188" t="s">
        <v>128</v>
      </c>
      <c r="E460" s="38"/>
      <c r="F460" s="189" t="s">
        <v>494</v>
      </c>
      <c r="G460" s="38"/>
      <c r="H460" s="38"/>
      <c r="I460" s="190"/>
      <c r="J460" s="38"/>
      <c r="K460" s="38"/>
      <c r="L460" s="41"/>
      <c r="M460" s="191"/>
      <c r="N460" s="192"/>
      <c r="O460" s="66"/>
      <c r="P460" s="66"/>
      <c r="Q460" s="66"/>
      <c r="R460" s="66"/>
      <c r="S460" s="66"/>
      <c r="T460" s="67"/>
      <c r="U460" s="36"/>
      <c r="V460" s="36"/>
      <c r="W460" s="36"/>
      <c r="X460" s="36"/>
      <c r="Y460" s="36"/>
      <c r="Z460" s="36"/>
      <c r="AA460" s="36"/>
      <c r="AB460" s="36"/>
      <c r="AC460" s="36"/>
      <c r="AD460" s="36"/>
      <c r="AE460" s="36"/>
      <c r="AT460" s="19" t="s">
        <v>128</v>
      </c>
      <c r="AU460" s="19" t="s">
        <v>82</v>
      </c>
    </row>
    <row r="461" spans="1:65" s="14" customFormat="1" ht="10.199999999999999">
      <c r="B461" s="203"/>
      <c r="C461" s="204"/>
      <c r="D461" s="188" t="s">
        <v>130</v>
      </c>
      <c r="E461" s="205" t="s">
        <v>19</v>
      </c>
      <c r="F461" s="206" t="s">
        <v>501</v>
      </c>
      <c r="G461" s="204"/>
      <c r="H461" s="207">
        <v>255.797</v>
      </c>
      <c r="I461" s="208"/>
      <c r="J461" s="204"/>
      <c r="K461" s="204"/>
      <c r="L461" s="209"/>
      <c r="M461" s="210"/>
      <c r="N461" s="211"/>
      <c r="O461" s="211"/>
      <c r="P461" s="211"/>
      <c r="Q461" s="211"/>
      <c r="R461" s="211"/>
      <c r="S461" s="211"/>
      <c r="T461" s="212"/>
      <c r="AT461" s="213" t="s">
        <v>130</v>
      </c>
      <c r="AU461" s="213" t="s">
        <v>82</v>
      </c>
      <c r="AV461" s="14" t="s">
        <v>82</v>
      </c>
      <c r="AW461" s="14" t="s">
        <v>33</v>
      </c>
      <c r="AX461" s="14" t="s">
        <v>80</v>
      </c>
      <c r="AY461" s="213" t="s">
        <v>119</v>
      </c>
    </row>
    <row r="462" spans="1:65" s="2" customFormat="1" ht="24.15" customHeight="1">
      <c r="A462" s="36"/>
      <c r="B462" s="37"/>
      <c r="C462" s="175" t="s">
        <v>502</v>
      </c>
      <c r="D462" s="175" t="s">
        <v>121</v>
      </c>
      <c r="E462" s="176" t="s">
        <v>503</v>
      </c>
      <c r="F462" s="177" t="s">
        <v>504</v>
      </c>
      <c r="G462" s="178" t="s">
        <v>224</v>
      </c>
      <c r="H462" s="179">
        <v>43.377000000000002</v>
      </c>
      <c r="I462" s="180"/>
      <c r="J462" s="181">
        <f>ROUND(I462*H462,2)</f>
        <v>0</v>
      </c>
      <c r="K462" s="177" t="s">
        <v>125</v>
      </c>
      <c r="L462" s="41"/>
      <c r="M462" s="182" t="s">
        <v>19</v>
      </c>
      <c r="N462" s="183" t="s">
        <v>43</v>
      </c>
      <c r="O462" s="66"/>
      <c r="P462" s="184">
        <f>O462*H462</f>
        <v>0</v>
      </c>
      <c r="Q462" s="184">
        <v>0</v>
      </c>
      <c r="R462" s="184">
        <f>Q462*H462</f>
        <v>0</v>
      </c>
      <c r="S462" s="184">
        <v>0</v>
      </c>
      <c r="T462" s="185">
        <f>S462*H462</f>
        <v>0</v>
      </c>
      <c r="U462" s="36"/>
      <c r="V462" s="36"/>
      <c r="W462" s="36"/>
      <c r="X462" s="36"/>
      <c r="Y462" s="36"/>
      <c r="Z462" s="36"/>
      <c r="AA462" s="36"/>
      <c r="AB462" s="36"/>
      <c r="AC462" s="36"/>
      <c r="AD462" s="36"/>
      <c r="AE462" s="36"/>
      <c r="AR462" s="186" t="s">
        <v>126</v>
      </c>
      <c r="AT462" s="186" t="s">
        <v>121</v>
      </c>
      <c r="AU462" s="186" t="s">
        <v>82</v>
      </c>
      <c r="AY462" s="19" t="s">
        <v>119</v>
      </c>
      <c r="BE462" s="187">
        <f>IF(N462="základní",J462,0)</f>
        <v>0</v>
      </c>
      <c r="BF462" s="187">
        <f>IF(N462="snížená",J462,0)</f>
        <v>0</v>
      </c>
      <c r="BG462" s="187">
        <f>IF(N462="zákl. přenesená",J462,0)</f>
        <v>0</v>
      </c>
      <c r="BH462" s="187">
        <f>IF(N462="sníž. přenesená",J462,0)</f>
        <v>0</v>
      </c>
      <c r="BI462" s="187">
        <f>IF(N462="nulová",J462,0)</f>
        <v>0</v>
      </c>
      <c r="BJ462" s="19" t="s">
        <v>80</v>
      </c>
      <c r="BK462" s="187">
        <f>ROUND(I462*H462,2)</f>
        <v>0</v>
      </c>
      <c r="BL462" s="19" t="s">
        <v>126</v>
      </c>
      <c r="BM462" s="186" t="s">
        <v>505</v>
      </c>
    </row>
    <row r="463" spans="1:65" s="2" customFormat="1" ht="76.8">
      <c r="A463" s="36"/>
      <c r="B463" s="37"/>
      <c r="C463" s="38"/>
      <c r="D463" s="188" t="s">
        <v>128</v>
      </c>
      <c r="E463" s="38"/>
      <c r="F463" s="189" t="s">
        <v>494</v>
      </c>
      <c r="G463" s="38"/>
      <c r="H463" s="38"/>
      <c r="I463" s="190"/>
      <c r="J463" s="38"/>
      <c r="K463" s="38"/>
      <c r="L463" s="41"/>
      <c r="M463" s="191"/>
      <c r="N463" s="192"/>
      <c r="O463" s="66"/>
      <c r="P463" s="66"/>
      <c r="Q463" s="66"/>
      <c r="R463" s="66"/>
      <c r="S463" s="66"/>
      <c r="T463" s="67"/>
      <c r="U463" s="36"/>
      <c r="V463" s="36"/>
      <c r="W463" s="36"/>
      <c r="X463" s="36"/>
      <c r="Y463" s="36"/>
      <c r="Z463" s="36"/>
      <c r="AA463" s="36"/>
      <c r="AB463" s="36"/>
      <c r="AC463" s="36"/>
      <c r="AD463" s="36"/>
      <c r="AE463" s="36"/>
      <c r="AT463" s="19" t="s">
        <v>128</v>
      </c>
      <c r="AU463" s="19" t="s">
        <v>82</v>
      </c>
    </row>
    <row r="464" spans="1:65" s="14" customFormat="1" ht="10.199999999999999">
      <c r="B464" s="203"/>
      <c r="C464" s="204"/>
      <c r="D464" s="188" t="s">
        <v>130</v>
      </c>
      <c r="E464" s="205" t="s">
        <v>19</v>
      </c>
      <c r="F464" s="206" t="s">
        <v>506</v>
      </c>
      <c r="G464" s="204"/>
      <c r="H464" s="207">
        <v>5.0039999999999996</v>
      </c>
      <c r="I464" s="208"/>
      <c r="J464" s="204"/>
      <c r="K464" s="204"/>
      <c r="L464" s="209"/>
      <c r="M464" s="210"/>
      <c r="N464" s="211"/>
      <c r="O464" s="211"/>
      <c r="P464" s="211"/>
      <c r="Q464" s="211"/>
      <c r="R464" s="211"/>
      <c r="S464" s="211"/>
      <c r="T464" s="212"/>
      <c r="AT464" s="213" t="s">
        <v>130</v>
      </c>
      <c r="AU464" s="213" t="s">
        <v>82</v>
      </c>
      <c r="AV464" s="14" t="s">
        <v>82</v>
      </c>
      <c r="AW464" s="14" t="s">
        <v>33</v>
      </c>
      <c r="AX464" s="14" t="s">
        <v>72</v>
      </c>
      <c r="AY464" s="213" t="s">
        <v>119</v>
      </c>
    </row>
    <row r="465" spans="1:65" s="14" customFormat="1" ht="10.199999999999999">
      <c r="B465" s="203"/>
      <c r="C465" s="204"/>
      <c r="D465" s="188" t="s">
        <v>130</v>
      </c>
      <c r="E465" s="205" t="s">
        <v>19</v>
      </c>
      <c r="F465" s="206" t="s">
        <v>507</v>
      </c>
      <c r="G465" s="204"/>
      <c r="H465" s="207">
        <v>38.372999999999998</v>
      </c>
      <c r="I465" s="208"/>
      <c r="J465" s="204"/>
      <c r="K465" s="204"/>
      <c r="L465" s="209"/>
      <c r="M465" s="210"/>
      <c r="N465" s="211"/>
      <c r="O465" s="211"/>
      <c r="P465" s="211"/>
      <c r="Q465" s="211"/>
      <c r="R465" s="211"/>
      <c r="S465" s="211"/>
      <c r="T465" s="212"/>
      <c r="AT465" s="213" t="s">
        <v>130</v>
      </c>
      <c r="AU465" s="213" t="s">
        <v>82</v>
      </c>
      <c r="AV465" s="14" t="s">
        <v>82</v>
      </c>
      <c r="AW465" s="14" t="s">
        <v>33</v>
      </c>
      <c r="AX465" s="14" t="s">
        <v>72</v>
      </c>
      <c r="AY465" s="213" t="s">
        <v>119</v>
      </c>
    </row>
    <row r="466" spans="1:65" s="15" customFormat="1" ht="10.199999999999999">
      <c r="B466" s="214"/>
      <c r="C466" s="215"/>
      <c r="D466" s="188" t="s">
        <v>130</v>
      </c>
      <c r="E466" s="216" t="s">
        <v>19</v>
      </c>
      <c r="F466" s="217" t="s">
        <v>133</v>
      </c>
      <c r="G466" s="215"/>
      <c r="H466" s="218">
        <v>43.376999999999995</v>
      </c>
      <c r="I466" s="219"/>
      <c r="J466" s="215"/>
      <c r="K466" s="215"/>
      <c r="L466" s="220"/>
      <c r="M466" s="221"/>
      <c r="N466" s="222"/>
      <c r="O466" s="222"/>
      <c r="P466" s="222"/>
      <c r="Q466" s="222"/>
      <c r="R466" s="222"/>
      <c r="S466" s="222"/>
      <c r="T466" s="223"/>
      <c r="AT466" s="224" t="s">
        <v>130</v>
      </c>
      <c r="AU466" s="224" t="s">
        <v>82</v>
      </c>
      <c r="AV466" s="15" t="s">
        <v>126</v>
      </c>
      <c r="AW466" s="15" t="s">
        <v>33</v>
      </c>
      <c r="AX466" s="15" t="s">
        <v>80</v>
      </c>
      <c r="AY466" s="224" t="s">
        <v>119</v>
      </c>
    </row>
    <row r="467" spans="1:65" s="2" customFormat="1" ht="24.15" customHeight="1">
      <c r="A467" s="36"/>
      <c r="B467" s="37"/>
      <c r="C467" s="175" t="s">
        <v>508</v>
      </c>
      <c r="D467" s="175" t="s">
        <v>121</v>
      </c>
      <c r="E467" s="176" t="s">
        <v>509</v>
      </c>
      <c r="F467" s="177" t="s">
        <v>499</v>
      </c>
      <c r="G467" s="178" t="s">
        <v>224</v>
      </c>
      <c r="H467" s="179">
        <v>824.16300000000001</v>
      </c>
      <c r="I467" s="180"/>
      <c r="J467" s="181">
        <f>ROUND(I467*H467,2)</f>
        <v>0</v>
      </c>
      <c r="K467" s="177" t="s">
        <v>125</v>
      </c>
      <c r="L467" s="41"/>
      <c r="M467" s="182" t="s">
        <v>19</v>
      </c>
      <c r="N467" s="183" t="s">
        <v>43</v>
      </c>
      <c r="O467" s="66"/>
      <c r="P467" s="184">
        <f>O467*H467</f>
        <v>0</v>
      </c>
      <c r="Q467" s="184">
        <v>0</v>
      </c>
      <c r="R467" s="184">
        <f>Q467*H467</f>
        <v>0</v>
      </c>
      <c r="S467" s="184">
        <v>0</v>
      </c>
      <c r="T467" s="185">
        <f>S467*H467</f>
        <v>0</v>
      </c>
      <c r="U467" s="36"/>
      <c r="V467" s="36"/>
      <c r="W467" s="36"/>
      <c r="X467" s="36"/>
      <c r="Y467" s="36"/>
      <c r="Z467" s="36"/>
      <c r="AA467" s="36"/>
      <c r="AB467" s="36"/>
      <c r="AC467" s="36"/>
      <c r="AD467" s="36"/>
      <c r="AE467" s="36"/>
      <c r="AR467" s="186" t="s">
        <v>126</v>
      </c>
      <c r="AT467" s="186" t="s">
        <v>121</v>
      </c>
      <c r="AU467" s="186" t="s">
        <v>82</v>
      </c>
      <c r="AY467" s="19" t="s">
        <v>119</v>
      </c>
      <c r="BE467" s="187">
        <f>IF(N467="základní",J467,0)</f>
        <v>0</v>
      </c>
      <c r="BF467" s="187">
        <f>IF(N467="snížená",J467,0)</f>
        <v>0</v>
      </c>
      <c r="BG467" s="187">
        <f>IF(N467="zákl. přenesená",J467,0)</f>
        <v>0</v>
      </c>
      <c r="BH467" s="187">
        <f>IF(N467="sníž. přenesená",J467,0)</f>
        <v>0</v>
      </c>
      <c r="BI467" s="187">
        <f>IF(N467="nulová",J467,0)</f>
        <v>0</v>
      </c>
      <c r="BJ467" s="19" t="s">
        <v>80</v>
      </c>
      <c r="BK467" s="187">
        <f>ROUND(I467*H467,2)</f>
        <v>0</v>
      </c>
      <c r="BL467" s="19" t="s">
        <v>126</v>
      </c>
      <c r="BM467" s="186" t="s">
        <v>510</v>
      </c>
    </row>
    <row r="468" spans="1:65" s="2" customFormat="1" ht="76.8">
      <c r="A468" s="36"/>
      <c r="B468" s="37"/>
      <c r="C468" s="38"/>
      <c r="D468" s="188" t="s">
        <v>128</v>
      </c>
      <c r="E468" s="38"/>
      <c r="F468" s="189" t="s">
        <v>494</v>
      </c>
      <c r="G468" s="38"/>
      <c r="H468" s="38"/>
      <c r="I468" s="190"/>
      <c r="J468" s="38"/>
      <c r="K468" s="38"/>
      <c r="L468" s="41"/>
      <c r="M468" s="191"/>
      <c r="N468" s="192"/>
      <c r="O468" s="66"/>
      <c r="P468" s="66"/>
      <c r="Q468" s="66"/>
      <c r="R468" s="66"/>
      <c r="S468" s="66"/>
      <c r="T468" s="67"/>
      <c r="U468" s="36"/>
      <c r="V468" s="36"/>
      <c r="W468" s="36"/>
      <c r="X468" s="36"/>
      <c r="Y468" s="36"/>
      <c r="Z468" s="36"/>
      <c r="AA468" s="36"/>
      <c r="AB468" s="36"/>
      <c r="AC468" s="36"/>
      <c r="AD468" s="36"/>
      <c r="AE468" s="36"/>
      <c r="AT468" s="19" t="s">
        <v>128</v>
      </c>
      <c r="AU468" s="19" t="s">
        <v>82</v>
      </c>
    </row>
    <row r="469" spans="1:65" s="14" customFormat="1" ht="10.199999999999999">
      <c r="B469" s="203"/>
      <c r="C469" s="204"/>
      <c r="D469" s="188" t="s">
        <v>130</v>
      </c>
      <c r="E469" s="205" t="s">
        <v>19</v>
      </c>
      <c r="F469" s="206" t="s">
        <v>511</v>
      </c>
      <c r="G469" s="204"/>
      <c r="H469" s="207">
        <v>824.16300000000001</v>
      </c>
      <c r="I469" s="208"/>
      <c r="J469" s="204"/>
      <c r="K469" s="204"/>
      <c r="L469" s="209"/>
      <c r="M469" s="210"/>
      <c r="N469" s="211"/>
      <c r="O469" s="211"/>
      <c r="P469" s="211"/>
      <c r="Q469" s="211"/>
      <c r="R469" s="211"/>
      <c r="S469" s="211"/>
      <c r="T469" s="212"/>
      <c r="AT469" s="213" t="s">
        <v>130</v>
      </c>
      <c r="AU469" s="213" t="s">
        <v>82</v>
      </c>
      <c r="AV469" s="14" t="s">
        <v>82</v>
      </c>
      <c r="AW469" s="14" t="s">
        <v>33</v>
      </c>
      <c r="AX469" s="14" t="s">
        <v>80</v>
      </c>
      <c r="AY469" s="213" t="s">
        <v>119</v>
      </c>
    </row>
    <row r="470" spans="1:65" s="2" customFormat="1" ht="24.15" customHeight="1">
      <c r="A470" s="36"/>
      <c r="B470" s="37"/>
      <c r="C470" s="175" t="s">
        <v>512</v>
      </c>
      <c r="D470" s="175" t="s">
        <v>121</v>
      </c>
      <c r="E470" s="176" t="s">
        <v>513</v>
      </c>
      <c r="F470" s="177" t="s">
        <v>514</v>
      </c>
      <c r="G470" s="178" t="s">
        <v>224</v>
      </c>
      <c r="H470" s="179">
        <v>37.893999999999998</v>
      </c>
      <c r="I470" s="180"/>
      <c r="J470" s="181">
        <f>ROUND(I470*H470,2)</f>
        <v>0</v>
      </c>
      <c r="K470" s="177" t="s">
        <v>125</v>
      </c>
      <c r="L470" s="41"/>
      <c r="M470" s="182" t="s">
        <v>19</v>
      </c>
      <c r="N470" s="183" t="s">
        <v>43</v>
      </c>
      <c r="O470" s="66"/>
      <c r="P470" s="184">
        <f>O470*H470</f>
        <v>0</v>
      </c>
      <c r="Q470" s="184">
        <v>0</v>
      </c>
      <c r="R470" s="184">
        <f>Q470*H470</f>
        <v>0</v>
      </c>
      <c r="S470" s="184">
        <v>0</v>
      </c>
      <c r="T470" s="185">
        <f>S470*H470</f>
        <v>0</v>
      </c>
      <c r="U470" s="36"/>
      <c r="V470" s="36"/>
      <c r="W470" s="36"/>
      <c r="X470" s="36"/>
      <c r="Y470" s="36"/>
      <c r="Z470" s="36"/>
      <c r="AA470" s="36"/>
      <c r="AB470" s="36"/>
      <c r="AC470" s="36"/>
      <c r="AD470" s="36"/>
      <c r="AE470" s="36"/>
      <c r="AR470" s="186" t="s">
        <v>126</v>
      </c>
      <c r="AT470" s="186" t="s">
        <v>121</v>
      </c>
      <c r="AU470" s="186" t="s">
        <v>82</v>
      </c>
      <c r="AY470" s="19" t="s">
        <v>119</v>
      </c>
      <c r="BE470" s="187">
        <f>IF(N470="základní",J470,0)</f>
        <v>0</v>
      </c>
      <c r="BF470" s="187">
        <f>IF(N470="snížená",J470,0)</f>
        <v>0</v>
      </c>
      <c r="BG470" s="187">
        <f>IF(N470="zákl. přenesená",J470,0)</f>
        <v>0</v>
      </c>
      <c r="BH470" s="187">
        <f>IF(N470="sníž. přenesená",J470,0)</f>
        <v>0</v>
      </c>
      <c r="BI470" s="187">
        <f>IF(N470="nulová",J470,0)</f>
        <v>0</v>
      </c>
      <c r="BJ470" s="19" t="s">
        <v>80</v>
      </c>
      <c r="BK470" s="187">
        <f>ROUND(I470*H470,2)</f>
        <v>0</v>
      </c>
      <c r="BL470" s="19" t="s">
        <v>126</v>
      </c>
      <c r="BM470" s="186" t="s">
        <v>515</v>
      </c>
    </row>
    <row r="471" spans="1:65" s="2" customFormat="1" ht="57.6">
      <c r="A471" s="36"/>
      <c r="B471" s="37"/>
      <c r="C471" s="38"/>
      <c r="D471" s="188" t="s">
        <v>128</v>
      </c>
      <c r="E471" s="38"/>
      <c r="F471" s="189" t="s">
        <v>516</v>
      </c>
      <c r="G471" s="38"/>
      <c r="H471" s="38"/>
      <c r="I471" s="190"/>
      <c r="J471" s="38"/>
      <c r="K471" s="38"/>
      <c r="L471" s="41"/>
      <c r="M471" s="191"/>
      <c r="N471" s="192"/>
      <c r="O471" s="66"/>
      <c r="P471" s="66"/>
      <c r="Q471" s="66"/>
      <c r="R471" s="66"/>
      <c r="S471" s="66"/>
      <c r="T471" s="67"/>
      <c r="U471" s="36"/>
      <c r="V471" s="36"/>
      <c r="W471" s="36"/>
      <c r="X471" s="36"/>
      <c r="Y471" s="36"/>
      <c r="Z471" s="36"/>
      <c r="AA471" s="36"/>
      <c r="AB471" s="36"/>
      <c r="AC471" s="36"/>
      <c r="AD471" s="36"/>
      <c r="AE471" s="36"/>
      <c r="AT471" s="19" t="s">
        <v>128</v>
      </c>
      <c r="AU471" s="19" t="s">
        <v>82</v>
      </c>
    </row>
    <row r="472" spans="1:65" s="14" customFormat="1" ht="10.199999999999999">
      <c r="B472" s="203"/>
      <c r="C472" s="204"/>
      <c r="D472" s="188" t="s">
        <v>130</v>
      </c>
      <c r="E472" s="205" t="s">
        <v>19</v>
      </c>
      <c r="F472" s="206" t="s">
        <v>517</v>
      </c>
      <c r="G472" s="204"/>
      <c r="H472" s="207">
        <v>27.972000000000001</v>
      </c>
      <c r="I472" s="208"/>
      <c r="J472" s="204"/>
      <c r="K472" s="204"/>
      <c r="L472" s="209"/>
      <c r="M472" s="210"/>
      <c r="N472" s="211"/>
      <c r="O472" s="211"/>
      <c r="P472" s="211"/>
      <c r="Q472" s="211"/>
      <c r="R472" s="211"/>
      <c r="S472" s="211"/>
      <c r="T472" s="212"/>
      <c r="AT472" s="213" t="s">
        <v>130</v>
      </c>
      <c r="AU472" s="213" t="s">
        <v>82</v>
      </c>
      <c r="AV472" s="14" t="s">
        <v>82</v>
      </c>
      <c r="AW472" s="14" t="s">
        <v>33</v>
      </c>
      <c r="AX472" s="14" t="s">
        <v>72</v>
      </c>
      <c r="AY472" s="213" t="s">
        <v>119</v>
      </c>
    </row>
    <row r="473" spans="1:65" s="14" customFormat="1" ht="10.199999999999999">
      <c r="B473" s="203"/>
      <c r="C473" s="204"/>
      <c r="D473" s="188" t="s">
        <v>130</v>
      </c>
      <c r="E473" s="205" t="s">
        <v>19</v>
      </c>
      <c r="F473" s="206" t="s">
        <v>518</v>
      </c>
      <c r="G473" s="204"/>
      <c r="H473" s="207">
        <v>8.3390000000000004</v>
      </c>
      <c r="I473" s="208"/>
      <c r="J473" s="204"/>
      <c r="K473" s="204"/>
      <c r="L473" s="209"/>
      <c r="M473" s="210"/>
      <c r="N473" s="211"/>
      <c r="O473" s="211"/>
      <c r="P473" s="211"/>
      <c r="Q473" s="211"/>
      <c r="R473" s="211"/>
      <c r="S473" s="211"/>
      <c r="T473" s="212"/>
      <c r="AT473" s="213" t="s">
        <v>130</v>
      </c>
      <c r="AU473" s="213" t="s">
        <v>82</v>
      </c>
      <c r="AV473" s="14" t="s">
        <v>82</v>
      </c>
      <c r="AW473" s="14" t="s">
        <v>33</v>
      </c>
      <c r="AX473" s="14" t="s">
        <v>72</v>
      </c>
      <c r="AY473" s="213" t="s">
        <v>119</v>
      </c>
    </row>
    <row r="474" spans="1:65" s="14" customFormat="1" ht="10.199999999999999">
      <c r="B474" s="203"/>
      <c r="C474" s="204"/>
      <c r="D474" s="188" t="s">
        <v>130</v>
      </c>
      <c r="E474" s="205" t="s">
        <v>19</v>
      </c>
      <c r="F474" s="206" t="s">
        <v>519</v>
      </c>
      <c r="G474" s="204"/>
      <c r="H474" s="207">
        <v>1.214</v>
      </c>
      <c r="I474" s="208"/>
      <c r="J474" s="204"/>
      <c r="K474" s="204"/>
      <c r="L474" s="209"/>
      <c r="M474" s="210"/>
      <c r="N474" s="211"/>
      <c r="O474" s="211"/>
      <c r="P474" s="211"/>
      <c r="Q474" s="211"/>
      <c r="R474" s="211"/>
      <c r="S474" s="211"/>
      <c r="T474" s="212"/>
      <c r="AT474" s="213" t="s">
        <v>130</v>
      </c>
      <c r="AU474" s="213" t="s">
        <v>82</v>
      </c>
      <c r="AV474" s="14" t="s">
        <v>82</v>
      </c>
      <c r="AW474" s="14" t="s">
        <v>33</v>
      </c>
      <c r="AX474" s="14" t="s">
        <v>72</v>
      </c>
      <c r="AY474" s="213" t="s">
        <v>119</v>
      </c>
    </row>
    <row r="475" spans="1:65" s="14" customFormat="1" ht="10.199999999999999">
      <c r="B475" s="203"/>
      <c r="C475" s="204"/>
      <c r="D475" s="188" t="s">
        <v>130</v>
      </c>
      <c r="E475" s="205" t="s">
        <v>19</v>
      </c>
      <c r="F475" s="206" t="s">
        <v>520</v>
      </c>
      <c r="G475" s="204"/>
      <c r="H475" s="207">
        <v>0.36899999999999999</v>
      </c>
      <c r="I475" s="208"/>
      <c r="J475" s="204"/>
      <c r="K475" s="204"/>
      <c r="L475" s="209"/>
      <c r="M475" s="210"/>
      <c r="N475" s="211"/>
      <c r="O475" s="211"/>
      <c r="P475" s="211"/>
      <c r="Q475" s="211"/>
      <c r="R475" s="211"/>
      <c r="S475" s="211"/>
      <c r="T475" s="212"/>
      <c r="AT475" s="213" t="s">
        <v>130</v>
      </c>
      <c r="AU475" s="213" t="s">
        <v>82</v>
      </c>
      <c r="AV475" s="14" t="s">
        <v>82</v>
      </c>
      <c r="AW475" s="14" t="s">
        <v>33</v>
      </c>
      <c r="AX475" s="14" t="s">
        <v>72</v>
      </c>
      <c r="AY475" s="213" t="s">
        <v>119</v>
      </c>
    </row>
    <row r="476" spans="1:65" s="15" customFormat="1" ht="10.199999999999999">
      <c r="B476" s="214"/>
      <c r="C476" s="215"/>
      <c r="D476" s="188" t="s">
        <v>130</v>
      </c>
      <c r="E476" s="216" t="s">
        <v>19</v>
      </c>
      <c r="F476" s="217" t="s">
        <v>133</v>
      </c>
      <c r="G476" s="215"/>
      <c r="H476" s="218">
        <v>37.893999999999998</v>
      </c>
      <c r="I476" s="219"/>
      <c r="J476" s="215"/>
      <c r="K476" s="215"/>
      <c r="L476" s="220"/>
      <c r="M476" s="221"/>
      <c r="N476" s="222"/>
      <c r="O476" s="222"/>
      <c r="P476" s="222"/>
      <c r="Q476" s="222"/>
      <c r="R476" s="222"/>
      <c r="S476" s="222"/>
      <c r="T476" s="223"/>
      <c r="AT476" s="224" t="s">
        <v>130</v>
      </c>
      <c r="AU476" s="224" t="s">
        <v>82</v>
      </c>
      <c r="AV476" s="15" t="s">
        <v>126</v>
      </c>
      <c r="AW476" s="15" t="s">
        <v>33</v>
      </c>
      <c r="AX476" s="15" t="s">
        <v>80</v>
      </c>
      <c r="AY476" s="224" t="s">
        <v>119</v>
      </c>
    </row>
    <row r="477" spans="1:65" s="2" customFormat="1" ht="24.15" customHeight="1">
      <c r="A477" s="36"/>
      <c r="B477" s="37"/>
      <c r="C477" s="175" t="s">
        <v>521</v>
      </c>
      <c r="D477" s="175" t="s">
        <v>121</v>
      </c>
      <c r="E477" s="176" t="s">
        <v>522</v>
      </c>
      <c r="F477" s="177" t="s">
        <v>523</v>
      </c>
      <c r="G477" s="178" t="s">
        <v>224</v>
      </c>
      <c r="H477" s="179">
        <v>151.57599999999999</v>
      </c>
      <c r="I477" s="180"/>
      <c r="J477" s="181">
        <f>ROUND(I477*H477,2)</f>
        <v>0</v>
      </c>
      <c r="K477" s="177" t="s">
        <v>125</v>
      </c>
      <c r="L477" s="41"/>
      <c r="M477" s="182" t="s">
        <v>19</v>
      </c>
      <c r="N477" s="183" t="s">
        <v>43</v>
      </c>
      <c r="O477" s="66"/>
      <c r="P477" s="184">
        <f>O477*H477</f>
        <v>0</v>
      </c>
      <c r="Q477" s="184">
        <v>0</v>
      </c>
      <c r="R477" s="184">
        <f>Q477*H477</f>
        <v>0</v>
      </c>
      <c r="S477" s="184">
        <v>0</v>
      </c>
      <c r="T477" s="185">
        <f>S477*H477</f>
        <v>0</v>
      </c>
      <c r="U477" s="36"/>
      <c r="V477" s="36"/>
      <c r="W477" s="36"/>
      <c r="X477" s="36"/>
      <c r="Y477" s="36"/>
      <c r="Z477" s="36"/>
      <c r="AA477" s="36"/>
      <c r="AB477" s="36"/>
      <c r="AC477" s="36"/>
      <c r="AD477" s="36"/>
      <c r="AE477" s="36"/>
      <c r="AR477" s="186" t="s">
        <v>126</v>
      </c>
      <c r="AT477" s="186" t="s">
        <v>121</v>
      </c>
      <c r="AU477" s="186" t="s">
        <v>82</v>
      </c>
      <c r="AY477" s="19" t="s">
        <v>119</v>
      </c>
      <c r="BE477" s="187">
        <f>IF(N477="základní",J477,0)</f>
        <v>0</v>
      </c>
      <c r="BF477" s="187">
        <f>IF(N477="snížená",J477,0)</f>
        <v>0</v>
      </c>
      <c r="BG477" s="187">
        <f>IF(N477="zákl. přenesená",J477,0)</f>
        <v>0</v>
      </c>
      <c r="BH477" s="187">
        <f>IF(N477="sníž. přenesená",J477,0)</f>
        <v>0</v>
      </c>
      <c r="BI477" s="187">
        <f>IF(N477="nulová",J477,0)</f>
        <v>0</v>
      </c>
      <c r="BJ477" s="19" t="s">
        <v>80</v>
      </c>
      <c r="BK477" s="187">
        <f>ROUND(I477*H477,2)</f>
        <v>0</v>
      </c>
      <c r="BL477" s="19" t="s">
        <v>126</v>
      </c>
      <c r="BM477" s="186" t="s">
        <v>524</v>
      </c>
    </row>
    <row r="478" spans="1:65" s="2" customFormat="1" ht="57.6">
      <c r="A478" s="36"/>
      <c r="B478" s="37"/>
      <c r="C478" s="38"/>
      <c r="D478" s="188" t="s">
        <v>128</v>
      </c>
      <c r="E478" s="38"/>
      <c r="F478" s="189" t="s">
        <v>516</v>
      </c>
      <c r="G478" s="38"/>
      <c r="H478" s="38"/>
      <c r="I478" s="190"/>
      <c r="J478" s="38"/>
      <c r="K478" s="38"/>
      <c r="L478" s="41"/>
      <c r="M478" s="191"/>
      <c r="N478" s="192"/>
      <c r="O478" s="66"/>
      <c r="P478" s="66"/>
      <c r="Q478" s="66"/>
      <c r="R478" s="66"/>
      <c r="S478" s="66"/>
      <c r="T478" s="67"/>
      <c r="U478" s="36"/>
      <c r="V478" s="36"/>
      <c r="W478" s="36"/>
      <c r="X478" s="36"/>
      <c r="Y478" s="36"/>
      <c r="Z478" s="36"/>
      <c r="AA478" s="36"/>
      <c r="AB478" s="36"/>
      <c r="AC478" s="36"/>
      <c r="AD478" s="36"/>
      <c r="AE478" s="36"/>
      <c r="AT478" s="19" t="s">
        <v>128</v>
      </c>
      <c r="AU478" s="19" t="s">
        <v>82</v>
      </c>
    </row>
    <row r="479" spans="1:65" s="14" customFormat="1" ht="10.199999999999999">
      <c r="B479" s="203"/>
      <c r="C479" s="204"/>
      <c r="D479" s="188" t="s">
        <v>130</v>
      </c>
      <c r="E479" s="205" t="s">
        <v>19</v>
      </c>
      <c r="F479" s="206" t="s">
        <v>525</v>
      </c>
      <c r="G479" s="204"/>
      <c r="H479" s="207">
        <v>151.57599999999999</v>
      </c>
      <c r="I479" s="208"/>
      <c r="J479" s="204"/>
      <c r="K479" s="204"/>
      <c r="L479" s="209"/>
      <c r="M479" s="210"/>
      <c r="N479" s="211"/>
      <c r="O479" s="211"/>
      <c r="P479" s="211"/>
      <c r="Q479" s="211"/>
      <c r="R479" s="211"/>
      <c r="S479" s="211"/>
      <c r="T479" s="212"/>
      <c r="AT479" s="213" t="s">
        <v>130</v>
      </c>
      <c r="AU479" s="213" t="s">
        <v>82</v>
      </c>
      <c r="AV479" s="14" t="s">
        <v>82</v>
      </c>
      <c r="AW479" s="14" t="s">
        <v>33</v>
      </c>
      <c r="AX479" s="14" t="s">
        <v>80</v>
      </c>
      <c r="AY479" s="213" t="s">
        <v>119</v>
      </c>
    </row>
    <row r="480" spans="1:65" s="2" customFormat="1" ht="14.4" customHeight="1">
      <c r="A480" s="36"/>
      <c r="B480" s="37"/>
      <c r="C480" s="175" t="s">
        <v>526</v>
      </c>
      <c r="D480" s="175" t="s">
        <v>121</v>
      </c>
      <c r="E480" s="176" t="s">
        <v>527</v>
      </c>
      <c r="F480" s="177" t="s">
        <v>528</v>
      </c>
      <c r="G480" s="178" t="s">
        <v>224</v>
      </c>
      <c r="H480" s="179">
        <v>56.84</v>
      </c>
      <c r="I480" s="180"/>
      <c r="J480" s="181">
        <f>ROUND(I480*H480,2)</f>
        <v>0</v>
      </c>
      <c r="K480" s="177" t="s">
        <v>125</v>
      </c>
      <c r="L480" s="41"/>
      <c r="M480" s="182" t="s">
        <v>19</v>
      </c>
      <c r="N480" s="183" t="s">
        <v>43</v>
      </c>
      <c r="O480" s="66"/>
      <c r="P480" s="184">
        <f>O480*H480</f>
        <v>0</v>
      </c>
      <c r="Q480" s="184">
        <v>0</v>
      </c>
      <c r="R480" s="184">
        <f>Q480*H480</f>
        <v>0</v>
      </c>
      <c r="S480" s="184">
        <v>0</v>
      </c>
      <c r="T480" s="185">
        <f>S480*H480</f>
        <v>0</v>
      </c>
      <c r="U480" s="36"/>
      <c r="V480" s="36"/>
      <c r="W480" s="36"/>
      <c r="X480" s="36"/>
      <c r="Y480" s="36"/>
      <c r="Z480" s="36"/>
      <c r="AA480" s="36"/>
      <c r="AB480" s="36"/>
      <c r="AC480" s="36"/>
      <c r="AD480" s="36"/>
      <c r="AE480" s="36"/>
      <c r="AR480" s="186" t="s">
        <v>126</v>
      </c>
      <c r="AT480" s="186" t="s">
        <v>121</v>
      </c>
      <c r="AU480" s="186" t="s">
        <v>82</v>
      </c>
      <c r="AY480" s="19" t="s">
        <v>119</v>
      </c>
      <c r="BE480" s="187">
        <f>IF(N480="základní",J480,0)</f>
        <v>0</v>
      </c>
      <c r="BF480" s="187">
        <f>IF(N480="snížená",J480,0)</f>
        <v>0</v>
      </c>
      <c r="BG480" s="187">
        <f>IF(N480="zákl. přenesená",J480,0)</f>
        <v>0</v>
      </c>
      <c r="BH480" s="187">
        <f>IF(N480="sníž. přenesená",J480,0)</f>
        <v>0</v>
      </c>
      <c r="BI480" s="187">
        <f>IF(N480="nulová",J480,0)</f>
        <v>0</v>
      </c>
      <c r="BJ480" s="19" t="s">
        <v>80</v>
      </c>
      <c r="BK480" s="187">
        <f>ROUND(I480*H480,2)</f>
        <v>0</v>
      </c>
      <c r="BL480" s="19" t="s">
        <v>126</v>
      </c>
      <c r="BM480" s="186" t="s">
        <v>529</v>
      </c>
    </row>
    <row r="481" spans="1:65" s="2" customFormat="1" ht="38.4">
      <c r="A481" s="36"/>
      <c r="B481" s="37"/>
      <c r="C481" s="38"/>
      <c r="D481" s="188" t="s">
        <v>128</v>
      </c>
      <c r="E481" s="38"/>
      <c r="F481" s="189" t="s">
        <v>530</v>
      </c>
      <c r="G481" s="38"/>
      <c r="H481" s="38"/>
      <c r="I481" s="190"/>
      <c r="J481" s="38"/>
      <c r="K481" s="38"/>
      <c r="L481" s="41"/>
      <c r="M481" s="191"/>
      <c r="N481" s="192"/>
      <c r="O481" s="66"/>
      <c r="P481" s="66"/>
      <c r="Q481" s="66"/>
      <c r="R481" s="66"/>
      <c r="S481" s="66"/>
      <c r="T481" s="67"/>
      <c r="U481" s="36"/>
      <c r="V481" s="36"/>
      <c r="W481" s="36"/>
      <c r="X481" s="36"/>
      <c r="Y481" s="36"/>
      <c r="Z481" s="36"/>
      <c r="AA481" s="36"/>
      <c r="AB481" s="36"/>
      <c r="AC481" s="36"/>
      <c r="AD481" s="36"/>
      <c r="AE481" s="36"/>
      <c r="AT481" s="19" t="s">
        <v>128</v>
      </c>
      <c r="AU481" s="19" t="s">
        <v>82</v>
      </c>
    </row>
    <row r="482" spans="1:65" s="14" customFormat="1" ht="10.199999999999999">
      <c r="B482" s="203"/>
      <c r="C482" s="204"/>
      <c r="D482" s="188" t="s">
        <v>130</v>
      </c>
      <c r="E482" s="205" t="s">
        <v>19</v>
      </c>
      <c r="F482" s="206" t="s">
        <v>495</v>
      </c>
      <c r="G482" s="204"/>
      <c r="H482" s="207">
        <v>10.973000000000001</v>
      </c>
      <c r="I482" s="208"/>
      <c r="J482" s="204"/>
      <c r="K482" s="204"/>
      <c r="L482" s="209"/>
      <c r="M482" s="210"/>
      <c r="N482" s="211"/>
      <c r="O482" s="211"/>
      <c r="P482" s="211"/>
      <c r="Q482" s="211"/>
      <c r="R482" s="211"/>
      <c r="S482" s="211"/>
      <c r="T482" s="212"/>
      <c r="AT482" s="213" t="s">
        <v>130</v>
      </c>
      <c r="AU482" s="213" t="s">
        <v>82</v>
      </c>
      <c r="AV482" s="14" t="s">
        <v>82</v>
      </c>
      <c r="AW482" s="14" t="s">
        <v>33</v>
      </c>
      <c r="AX482" s="14" t="s">
        <v>72</v>
      </c>
      <c r="AY482" s="213" t="s">
        <v>119</v>
      </c>
    </row>
    <row r="483" spans="1:65" s="14" customFormat="1" ht="10.199999999999999">
      <c r="B483" s="203"/>
      <c r="C483" s="204"/>
      <c r="D483" s="188" t="s">
        <v>130</v>
      </c>
      <c r="E483" s="205" t="s">
        <v>19</v>
      </c>
      <c r="F483" s="206" t="s">
        <v>496</v>
      </c>
      <c r="G483" s="204"/>
      <c r="H483" s="207">
        <v>2.4900000000000002</v>
      </c>
      <c r="I483" s="208"/>
      <c r="J483" s="204"/>
      <c r="K483" s="204"/>
      <c r="L483" s="209"/>
      <c r="M483" s="210"/>
      <c r="N483" s="211"/>
      <c r="O483" s="211"/>
      <c r="P483" s="211"/>
      <c r="Q483" s="211"/>
      <c r="R483" s="211"/>
      <c r="S483" s="211"/>
      <c r="T483" s="212"/>
      <c r="AT483" s="213" t="s">
        <v>130</v>
      </c>
      <c r="AU483" s="213" t="s">
        <v>82</v>
      </c>
      <c r="AV483" s="14" t="s">
        <v>82</v>
      </c>
      <c r="AW483" s="14" t="s">
        <v>33</v>
      </c>
      <c r="AX483" s="14" t="s">
        <v>72</v>
      </c>
      <c r="AY483" s="213" t="s">
        <v>119</v>
      </c>
    </row>
    <row r="484" spans="1:65" s="14" customFormat="1" ht="10.199999999999999">
      <c r="B484" s="203"/>
      <c r="C484" s="204"/>
      <c r="D484" s="188" t="s">
        <v>130</v>
      </c>
      <c r="E484" s="205" t="s">
        <v>19</v>
      </c>
      <c r="F484" s="206" t="s">
        <v>506</v>
      </c>
      <c r="G484" s="204"/>
      <c r="H484" s="207">
        <v>5.0039999999999996</v>
      </c>
      <c r="I484" s="208"/>
      <c r="J484" s="204"/>
      <c r="K484" s="204"/>
      <c r="L484" s="209"/>
      <c r="M484" s="210"/>
      <c r="N484" s="211"/>
      <c r="O484" s="211"/>
      <c r="P484" s="211"/>
      <c r="Q484" s="211"/>
      <c r="R484" s="211"/>
      <c r="S484" s="211"/>
      <c r="T484" s="212"/>
      <c r="AT484" s="213" t="s">
        <v>130</v>
      </c>
      <c r="AU484" s="213" t="s">
        <v>82</v>
      </c>
      <c r="AV484" s="14" t="s">
        <v>82</v>
      </c>
      <c r="AW484" s="14" t="s">
        <v>33</v>
      </c>
      <c r="AX484" s="14" t="s">
        <v>72</v>
      </c>
      <c r="AY484" s="213" t="s">
        <v>119</v>
      </c>
    </row>
    <row r="485" spans="1:65" s="14" customFormat="1" ht="10.199999999999999">
      <c r="B485" s="203"/>
      <c r="C485" s="204"/>
      <c r="D485" s="188" t="s">
        <v>130</v>
      </c>
      <c r="E485" s="205" t="s">
        <v>19</v>
      </c>
      <c r="F485" s="206" t="s">
        <v>507</v>
      </c>
      <c r="G485" s="204"/>
      <c r="H485" s="207">
        <v>38.372999999999998</v>
      </c>
      <c r="I485" s="208"/>
      <c r="J485" s="204"/>
      <c r="K485" s="204"/>
      <c r="L485" s="209"/>
      <c r="M485" s="210"/>
      <c r="N485" s="211"/>
      <c r="O485" s="211"/>
      <c r="P485" s="211"/>
      <c r="Q485" s="211"/>
      <c r="R485" s="211"/>
      <c r="S485" s="211"/>
      <c r="T485" s="212"/>
      <c r="AT485" s="213" t="s">
        <v>130</v>
      </c>
      <c r="AU485" s="213" t="s">
        <v>82</v>
      </c>
      <c r="AV485" s="14" t="s">
        <v>82</v>
      </c>
      <c r="AW485" s="14" t="s">
        <v>33</v>
      </c>
      <c r="AX485" s="14" t="s">
        <v>72</v>
      </c>
      <c r="AY485" s="213" t="s">
        <v>119</v>
      </c>
    </row>
    <row r="486" spans="1:65" s="15" customFormat="1" ht="10.199999999999999">
      <c r="B486" s="214"/>
      <c r="C486" s="215"/>
      <c r="D486" s="188" t="s">
        <v>130</v>
      </c>
      <c r="E486" s="216" t="s">
        <v>19</v>
      </c>
      <c r="F486" s="217" t="s">
        <v>133</v>
      </c>
      <c r="G486" s="215"/>
      <c r="H486" s="218">
        <v>56.839999999999996</v>
      </c>
      <c r="I486" s="219"/>
      <c r="J486" s="215"/>
      <c r="K486" s="215"/>
      <c r="L486" s="220"/>
      <c r="M486" s="221"/>
      <c r="N486" s="222"/>
      <c r="O486" s="222"/>
      <c r="P486" s="222"/>
      <c r="Q486" s="222"/>
      <c r="R486" s="222"/>
      <c r="S486" s="222"/>
      <c r="T486" s="223"/>
      <c r="AT486" s="224" t="s">
        <v>130</v>
      </c>
      <c r="AU486" s="224" t="s">
        <v>82</v>
      </c>
      <c r="AV486" s="15" t="s">
        <v>126</v>
      </c>
      <c r="AW486" s="15" t="s">
        <v>33</v>
      </c>
      <c r="AX486" s="15" t="s">
        <v>80</v>
      </c>
      <c r="AY486" s="224" t="s">
        <v>119</v>
      </c>
    </row>
    <row r="487" spans="1:65" s="2" customFormat="1" ht="14.4" customHeight="1">
      <c r="A487" s="36"/>
      <c r="B487" s="37"/>
      <c r="C487" s="175" t="s">
        <v>531</v>
      </c>
      <c r="D487" s="175" t="s">
        <v>121</v>
      </c>
      <c r="E487" s="176" t="s">
        <v>532</v>
      </c>
      <c r="F487" s="177" t="s">
        <v>533</v>
      </c>
      <c r="G487" s="178" t="s">
        <v>224</v>
      </c>
      <c r="H487" s="179">
        <v>37.893999999999998</v>
      </c>
      <c r="I487" s="180"/>
      <c r="J487" s="181">
        <f>ROUND(I487*H487,2)</f>
        <v>0</v>
      </c>
      <c r="K487" s="177" t="s">
        <v>125</v>
      </c>
      <c r="L487" s="41"/>
      <c r="M487" s="182" t="s">
        <v>19</v>
      </c>
      <c r="N487" s="183" t="s">
        <v>43</v>
      </c>
      <c r="O487" s="66"/>
      <c r="P487" s="184">
        <f>O487*H487</f>
        <v>0</v>
      </c>
      <c r="Q487" s="184">
        <v>0</v>
      </c>
      <c r="R487" s="184">
        <f>Q487*H487</f>
        <v>0</v>
      </c>
      <c r="S487" s="184">
        <v>0</v>
      </c>
      <c r="T487" s="185">
        <f>S487*H487</f>
        <v>0</v>
      </c>
      <c r="U487" s="36"/>
      <c r="V487" s="36"/>
      <c r="W487" s="36"/>
      <c r="X487" s="36"/>
      <c r="Y487" s="36"/>
      <c r="Z487" s="36"/>
      <c r="AA487" s="36"/>
      <c r="AB487" s="36"/>
      <c r="AC487" s="36"/>
      <c r="AD487" s="36"/>
      <c r="AE487" s="36"/>
      <c r="AR487" s="186" t="s">
        <v>126</v>
      </c>
      <c r="AT487" s="186" t="s">
        <v>121</v>
      </c>
      <c r="AU487" s="186" t="s">
        <v>82</v>
      </c>
      <c r="AY487" s="19" t="s">
        <v>119</v>
      </c>
      <c r="BE487" s="187">
        <f>IF(N487="základní",J487,0)</f>
        <v>0</v>
      </c>
      <c r="BF487" s="187">
        <f>IF(N487="snížená",J487,0)</f>
        <v>0</v>
      </c>
      <c r="BG487" s="187">
        <f>IF(N487="zákl. přenesená",J487,0)</f>
        <v>0</v>
      </c>
      <c r="BH487" s="187">
        <f>IF(N487="sníž. přenesená",J487,0)</f>
        <v>0</v>
      </c>
      <c r="BI487" s="187">
        <f>IF(N487="nulová",J487,0)</f>
        <v>0</v>
      </c>
      <c r="BJ487" s="19" t="s">
        <v>80</v>
      </c>
      <c r="BK487" s="187">
        <f>ROUND(I487*H487,2)</f>
        <v>0</v>
      </c>
      <c r="BL487" s="19" t="s">
        <v>126</v>
      </c>
      <c r="BM487" s="186" t="s">
        <v>534</v>
      </c>
    </row>
    <row r="488" spans="1:65" s="2" customFormat="1" ht="38.4">
      <c r="A488" s="36"/>
      <c r="B488" s="37"/>
      <c r="C488" s="38"/>
      <c r="D488" s="188" t="s">
        <v>128</v>
      </c>
      <c r="E488" s="38"/>
      <c r="F488" s="189" t="s">
        <v>530</v>
      </c>
      <c r="G488" s="38"/>
      <c r="H488" s="38"/>
      <c r="I488" s="190"/>
      <c r="J488" s="38"/>
      <c r="K488" s="38"/>
      <c r="L488" s="41"/>
      <c r="M488" s="191"/>
      <c r="N488" s="192"/>
      <c r="O488" s="66"/>
      <c r="P488" s="66"/>
      <c r="Q488" s="66"/>
      <c r="R488" s="66"/>
      <c r="S488" s="66"/>
      <c r="T488" s="67"/>
      <c r="U488" s="36"/>
      <c r="V488" s="36"/>
      <c r="W488" s="36"/>
      <c r="X488" s="36"/>
      <c r="Y488" s="36"/>
      <c r="Z488" s="36"/>
      <c r="AA488" s="36"/>
      <c r="AB488" s="36"/>
      <c r="AC488" s="36"/>
      <c r="AD488" s="36"/>
      <c r="AE488" s="36"/>
      <c r="AT488" s="19" t="s">
        <v>128</v>
      </c>
      <c r="AU488" s="19" t="s">
        <v>82</v>
      </c>
    </row>
    <row r="489" spans="1:65" s="14" customFormat="1" ht="10.199999999999999">
      <c r="B489" s="203"/>
      <c r="C489" s="204"/>
      <c r="D489" s="188" t="s">
        <v>130</v>
      </c>
      <c r="E489" s="205" t="s">
        <v>19</v>
      </c>
      <c r="F489" s="206" t="s">
        <v>517</v>
      </c>
      <c r="G489" s="204"/>
      <c r="H489" s="207">
        <v>27.972000000000001</v>
      </c>
      <c r="I489" s="208"/>
      <c r="J489" s="204"/>
      <c r="K489" s="204"/>
      <c r="L489" s="209"/>
      <c r="M489" s="210"/>
      <c r="N489" s="211"/>
      <c r="O489" s="211"/>
      <c r="P489" s="211"/>
      <c r="Q489" s="211"/>
      <c r="R489" s="211"/>
      <c r="S489" s="211"/>
      <c r="T489" s="212"/>
      <c r="AT489" s="213" t="s">
        <v>130</v>
      </c>
      <c r="AU489" s="213" t="s">
        <v>82</v>
      </c>
      <c r="AV489" s="14" t="s">
        <v>82</v>
      </c>
      <c r="AW489" s="14" t="s">
        <v>33</v>
      </c>
      <c r="AX489" s="14" t="s">
        <v>72</v>
      </c>
      <c r="AY489" s="213" t="s">
        <v>119</v>
      </c>
    </row>
    <row r="490" spans="1:65" s="14" customFormat="1" ht="10.199999999999999">
      <c r="B490" s="203"/>
      <c r="C490" s="204"/>
      <c r="D490" s="188" t="s">
        <v>130</v>
      </c>
      <c r="E490" s="205" t="s">
        <v>19</v>
      </c>
      <c r="F490" s="206" t="s">
        <v>518</v>
      </c>
      <c r="G490" s="204"/>
      <c r="H490" s="207">
        <v>8.3390000000000004</v>
      </c>
      <c r="I490" s="208"/>
      <c r="J490" s="204"/>
      <c r="K490" s="204"/>
      <c r="L490" s="209"/>
      <c r="M490" s="210"/>
      <c r="N490" s="211"/>
      <c r="O490" s="211"/>
      <c r="P490" s="211"/>
      <c r="Q490" s="211"/>
      <c r="R490" s="211"/>
      <c r="S490" s="211"/>
      <c r="T490" s="212"/>
      <c r="AT490" s="213" t="s">
        <v>130</v>
      </c>
      <c r="AU490" s="213" t="s">
        <v>82</v>
      </c>
      <c r="AV490" s="14" t="s">
        <v>82</v>
      </c>
      <c r="AW490" s="14" t="s">
        <v>33</v>
      </c>
      <c r="AX490" s="14" t="s">
        <v>72</v>
      </c>
      <c r="AY490" s="213" t="s">
        <v>119</v>
      </c>
    </row>
    <row r="491" spans="1:65" s="14" customFormat="1" ht="10.199999999999999">
      <c r="B491" s="203"/>
      <c r="C491" s="204"/>
      <c r="D491" s="188" t="s">
        <v>130</v>
      </c>
      <c r="E491" s="205" t="s">
        <v>19</v>
      </c>
      <c r="F491" s="206" t="s">
        <v>519</v>
      </c>
      <c r="G491" s="204"/>
      <c r="H491" s="207">
        <v>1.214</v>
      </c>
      <c r="I491" s="208"/>
      <c r="J491" s="204"/>
      <c r="K491" s="204"/>
      <c r="L491" s="209"/>
      <c r="M491" s="210"/>
      <c r="N491" s="211"/>
      <c r="O491" s="211"/>
      <c r="P491" s="211"/>
      <c r="Q491" s="211"/>
      <c r="R491" s="211"/>
      <c r="S491" s="211"/>
      <c r="T491" s="212"/>
      <c r="AT491" s="213" t="s">
        <v>130</v>
      </c>
      <c r="AU491" s="213" t="s">
        <v>82</v>
      </c>
      <c r="AV491" s="14" t="s">
        <v>82</v>
      </c>
      <c r="AW491" s="14" t="s">
        <v>33</v>
      </c>
      <c r="AX491" s="14" t="s">
        <v>72</v>
      </c>
      <c r="AY491" s="213" t="s">
        <v>119</v>
      </c>
    </row>
    <row r="492" spans="1:65" s="14" customFormat="1" ht="10.199999999999999">
      <c r="B492" s="203"/>
      <c r="C492" s="204"/>
      <c r="D492" s="188" t="s">
        <v>130</v>
      </c>
      <c r="E492" s="205" t="s">
        <v>19</v>
      </c>
      <c r="F492" s="206" t="s">
        <v>520</v>
      </c>
      <c r="G492" s="204"/>
      <c r="H492" s="207">
        <v>0.36899999999999999</v>
      </c>
      <c r="I492" s="208"/>
      <c r="J492" s="204"/>
      <c r="K492" s="204"/>
      <c r="L492" s="209"/>
      <c r="M492" s="210"/>
      <c r="N492" s="211"/>
      <c r="O492" s="211"/>
      <c r="P492" s="211"/>
      <c r="Q492" s="211"/>
      <c r="R492" s="211"/>
      <c r="S492" s="211"/>
      <c r="T492" s="212"/>
      <c r="AT492" s="213" t="s">
        <v>130</v>
      </c>
      <c r="AU492" s="213" t="s">
        <v>82</v>
      </c>
      <c r="AV492" s="14" t="s">
        <v>82</v>
      </c>
      <c r="AW492" s="14" t="s">
        <v>33</v>
      </c>
      <c r="AX492" s="14" t="s">
        <v>72</v>
      </c>
      <c r="AY492" s="213" t="s">
        <v>119</v>
      </c>
    </row>
    <row r="493" spans="1:65" s="15" customFormat="1" ht="10.199999999999999">
      <c r="B493" s="214"/>
      <c r="C493" s="215"/>
      <c r="D493" s="188" t="s">
        <v>130</v>
      </c>
      <c r="E493" s="216" t="s">
        <v>19</v>
      </c>
      <c r="F493" s="217" t="s">
        <v>133</v>
      </c>
      <c r="G493" s="215"/>
      <c r="H493" s="218">
        <v>37.893999999999998</v>
      </c>
      <c r="I493" s="219"/>
      <c r="J493" s="215"/>
      <c r="K493" s="215"/>
      <c r="L493" s="220"/>
      <c r="M493" s="221"/>
      <c r="N493" s="222"/>
      <c r="O493" s="222"/>
      <c r="P493" s="222"/>
      <c r="Q493" s="222"/>
      <c r="R493" s="222"/>
      <c r="S493" s="222"/>
      <c r="T493" s="223"/>
      <c r="AT493" s="224" t="s">
        <v>130</v>
      </c>
      <c r="AU493" s="224" t="s">
        <v>82</v>
      </c>
      <c r="AV493" s="15" t="s">
        <v>126</v>
      </c>
      <c r="AW493" s="15" t="s">
        <v>33</v>
      </c>
      <c r="AX493" s="15" t="s">
        <v>80</v>
      </c>
      <c r="AY493" s="224" t="s">
        <v>119</v>
      </c>
    </row>
    <row r="494" spans="1:65" s="2" customFormat="1" ht="24.15" customHeight="1">
      <c r="A494" s="36"/>
      <c r="B494" s="37"/>
      <c r="C494" s="175" t="s">
        <v>535</v>
      </c>
      <c r="D494" s="175" t="s">
        <v>121</v>
      </c>
      <c r="E494" s="176" t="s">
        <v>536</v>
      </c>
      <c r="F494" s="177" t="s">
        <v>537</v>
      </c>
      <c r="G494" s="178" t="s">
        <v>224</v>
      </c>
      <c r="H494" s="179">
        <v>5.0039999999999996</v>
      </c>
      <c r="I494" s="180"/>
      <c r="J494" s="181">
        <f>ROUND(I494*H494,2)</f>
        <v>0</v>
      </c>
      <c r="K494" s="177" t="s">
        <v>125</v>
      </c>
      <c r="L494" s="41"/>
      <c r="M494" s="182" t="s">
        <v>19</v>
      </c>
      <c r="N494" s="183" t="s">
        <v>43</v>
      </c>
      <c r="O494" s="66"/>
      <c r="P494" s="184">
        <f>O494*H494</f>
        <v>0</v>
      </c>
      <c r="Q494" s="184">
        <v>0</v>
      </c>
      <c r="R494" s="184">
        <f>Q494*H494</f>
        <v>0</v>
      </c>
      <c r="S494" s="184">
        <v>0</v>
      </c>
      <c r="T494" s="185">
        <f>S494*H494</f>
        <v>0</v>
      </c>
      <c r="U494" s="36"/>
      <c r="V494" s="36"/>
      <c r="W494" s="36"/>
      <c r="X494" s="36"/>
      <c r="Y494" s="36"/>
      <c r="Z494" s="36"/>
      <c r="AA494" s="36"/>
      <c r="AB494" s="36"/>
      <c r="AC494" s="36"/>
      <c r="AD494" s="36"/>
      <c r="AE494" s="36"/>
      <c r="AR494" s="186" t="s">
        <v>126</v>
      </c>
      <c r="AT494" s="186" t="s">
        <v>121</v>
      </c>
      <c r="AU494" s="186" t="s">
        <v>82</v>
      </c>
      <c r="AY494" s="19" t="s">
        <v>119</v>
      </c>
      <c r="BE494" s="187">
        <f>IF(N494="základní",J494,0)</f>
        <v>0</v>
      </c>
      <c r="BF494" s="187">
        <f>IF(N494="snížená",J494,0)</f>
        <v>0</v>
      </c>
      <c r="BG494" s="187">
        <f>IF(N494="zákl. přenesená",J494,0)</f>
        <v>0</v>
      </c>
      <c r="BH494" s="187">
        <f>IF(N494="sníž. přenesená",J494,0)</f>
        <v>0</v>
      </c>
      <c r="BI494" s="187">
        <f>IF(N494="nulová",J494,0)</f>
        <v>0</v>
      </c>
      <c r="BJ494" s="19" t="s">
        <v>80</v>
      </c>
      <c r="BK494" s="187">
        <f>ROUND(I494*H494,2)</f>
        <v>0</v>
      </c>
      <c r="BL494" s="19" t="s">
        <v>126</v>
      </c>
      <c r="BM494" s="186" t="s">
        <v>538</v>
      </c>
    </row>
    <row r="495" spans="1:65" s="2" customFormat="1" ht="67.2">
      <c r="A495" s="36"/>
      <c r="B495" s="37"/>
      <c r="C495" s="38"/>
      <c r="D495" s="188" t="s">
        <v>128</v>
      </c>
      <c r="E495" s="38"/>
      <c r="F495" s="189" t="s">
        <v>539</v>
      </c>
      <c r="G495" s="38"/>
      <c r="H495" s="38"/>
      <c r="I495" s="190"/>
      <c r="J495" s="38"/>
      <c r="K495" s="38"/>
      <c r="L495" s="41"/>
      <c r="M495" s="191"/>
      <c r="N495" s="192"/>
      <c r="O495" s="66"/>
      <c r="P495" s="66"/>
      <c r="Q495" s="66"/>
      <c r="R495" s="66"/>
      <c r="S495" s="66"/>
      <c r="T495" s="67"/>
      <c r="U495" s="36"/>
      <c r="V495" s="36"/>
      <c r="W495" s="36"/>
      <c r="X495" s="36"/>
      <c r="Y495" s="36"/>
      <c r="Z495" s="36"/>
      <c r="AA495" s="36"/>
      <c r="AB495" s="36"/>
      <c r="AC495" s="36"/>
      <c r="AD495" s="36"/>
      <c r="AE495" s="36"/>
      <c r="AT495" s="19" t="s">
        <v>128</v>
      </c>
      <c r="AU495" s="19" t="s">
        <v>82</v>
      </c>
    </row>
    <row r="496" spans="1:65" s="14" customFormat="1" ht="10.199999999999999">
      <c r="B496" s="203"/>
      <c r="C496" s="204"/>
      <c r="D496" s="188" t="s">
        <v>130</v>
      </c>
      <c r="E496" s="205" t="s">
        <v>19</v>
      </c>
      <c r="F496" s="206" t="s">
        <v>506</v>
      </c>
      <c r="G496" s="204"/>
      <c r="H496" s="207">
        <v>5.0039999999999996</v>
      </c>
      <c r="I496" s="208"/>
      <c r="J496" s="204"/>
      <c r="K496" s="204"/>
      <c r="L496" s="209"/>
      <c r="M496" s="210"/>
      <c r="N496" s="211"/>
      <c r="O496" s="211"/>
      <c r="P496" s="211"/>
      <c r="Q496" s="211"/>
      <c r="R496" s="211"/>
      <c r="S496" s="211"/>
      <c r="T496" s="212"/>
      <c r="AT496" s="213" t="s">
        <v>130</v>
      </c>
      <c r="AU496" s="213" t="s">
        <v>82</v>
      </c>
      <c r="AV496" s="14" t="s">
        <v>82</v>
      </c>
      <c r="AW496" s="14" t="s">
        <v>33</v>
      </c>
      <c r="AX496" s="14" t="s">
        <v>80</v>
      </c>
      <c r="AY496" s="213" t="s">
        <v>119</v>
      </c>
    </row>
    <row r="497" spans="1:65" s="2" customFormat="1" ht="24.15" customHeight="1">
      <c r="A497" s="36"/>
      <c r="B497" s="37"/>
      <c r="C497" s="175" t="s">
        <v>540</v>
      </c>
      <c r="D497" s="175" t="s">
        <v>121</v>
      </c>
      <c r="E497" s="176" t="s">
        <v>541</v>
      </c>
      <c r="F497" s="177" t="s">
        <v>542</v>
      </c>
      <c r="G497" s="178" t="s">
        <v>224</v>
      </c>
      <c r="H497" s="179">
        <v>40.863</v>
      </c>
      <c r="I497" s="180"/>
      <c r="J497" s="181">
        <f>ROUND(I497*H497,2)</f>
        <v>0</v>
      </c>
      <c r="K497" s="177" t="s">
        <v>125</v>
      </c>
      <c r="L497" s="41"/>
      <c r="M497" s="182" t="s">
        <v>19</v>
      </c>
      <c r="N497" s="183" t="s">
        <v>43</v>
      </c>
      <c r="O497" s="66"/>
      <c r="P497" s="184">
        <f>O497*H497</f>
        <v>0</v>
      </c>
      <c r="Q497" s="184">
        <v>0</v>
      </c>
      <c r="R497" s="184">
        <f>Q497*H497</f>
        <v>0</v>
      </c>
      <c r="S497" s="184">
        <v>0</v>
      </c>
      <c r="T497" s="185">
        <f>S497*H497</f>
        <v>0</v>
      </c>
      <c r="U497" s="36"/>
      <c r="V497" s="36"/>
      <c r="W497" s="36"/>
      <c r="X497" s="36"/>
      <c r="Y497" s="36"/>
      <c r="Z497" s="36"/>
      <c r="AA497" s="36"/>
      <c r="AB497" s="36"/>
      <c r="AC497" s="36"/>
      <c r="AD497" s="36"/>
      <c r="AE497" s="36"/>
      <c r="AR497" s="186" t="s">
        <v>126</v>
      </c>
      <c r="AT497" s="186" t="s">
        <v>121</v>
      </c>
      <c r="AU497" s="186" t="s">
        <v>82</v>
      </c>
      <c r="AY497" s="19" t="s">
        <v>119</v>
      </c>
      <c r="BE497" s="187">
        <f>IF(N497="základní",J497,0)</f>
        <v>0</v>
      </c>
      <c r="BF497" s="187">
        <f>IF(N497="snížená",J497,0)</f>
        <v>0</v>
      </c>
      <c r="BG497" s="187">
        <f>IF(N497="zákl. přenesená",J497,0)</f>
        <v>0</v>
      </c>
      <c r="BH497" s="187">
        <f>IF(N497="sníž. přenesená",J497,0)</f>
        <v>0</v>
      </c>
      <c r="BI497" s="187">
        <f>IF(N497="nulová",J497,0)</f>
        <v>0</v>
      </c>
      <c r="BJ497" s="19" t="s">
        <v>80</v>
      </c>
      <c r="BK497" s="187">
        <f>ROUND(I497*H497,2)</f>
        <v>0</v>
      </c>
      <c r="BL497" s="19" t="s">
        <v>126</v>
      </c>
      <c r="BM497" s="186" t="s">
        <v>543</v>
      </c>
    </row>
    <row r="498" spans="1:65" s="2" customFormat="1" ht="67.2">
      <c r="A498" s="36"/>
      <c r="B498" s="37"/>
      <c r="C498" s="38"/>
      <c r="D498" s="188" t="s">
        <v>128</v>
      </c>
      <c r="E498" s="38"/>
      <c r="F498" s="189" t="s">
        <v>539</v>
      </c>
      <c r="G498" s="38"/>
      <c r="H498" s="38"/>
      <c r="I498" s="190"/>
      <c r="J498" s="38"/>
      <c r="K498" s="38"/>
      <c r="L498" s="41"/>
      <c r="M498" s="191"/>
      <c r="N498" s="192"/>
      <c r="O498" s="66"/>
      <c r="P498" s="66"/>
      <c r="Q498" s="66"/>
      <c r="R498" s="66"/>
      <c r="S498" s="66"/>
      <c r="T498" s="67"/>
      <c r="U498" s="36"/>
      <c r="V498" s="36"/>
      <c r="W498" s="36"/>
      <c r="X498" s="36"/>
      <c r="Y498" s="36"/>
      <c r="Z498" s="36"/>
      <c r="AA498" s="36"/>
      <c r="AB498" s="36"/>
      <c r="AC498" s="36"/>
      <c r="AD498" s="36"/>
      <c r="AE498" s="36"/>
      <c r="AT498" s="19" t="s">
        <v>128</v>
      </c>
      <c r="AU498" s="19" t="s">
        <v>82</v>
      </c>
    </row>
    <row r="499" spans="1:65" s="14" customFormat="1" ht="10.199999999999999">
      <c r="B499" s="203"/>
      <c r="C499" s="204"/>
      <c r="D499" s="188" t="s">
        <v>130</v>
      </c>
      <c r="E499" s="205" t="s">
        <v>19</v>
      </c>
      <c r="F499" s="206" t="s">
        <v>496</v>
      </c>
      <c r="G499" s="204"/>
      <c r="H499" s="207">
        <v>2.4900000000000002</v>
      </c>
      <c r="I499" s="208"/>
      <c r="J499" s="204"/>
      <c r="K499" s="204"/>
      <c r="L499" s="209"/>
      <c r="M499" s="210"/>
      <c r="N499" s="211"/>
      <c r="O499" s="211"/>
      <c r="P499" s="211"/>
      <c r="Q499" s="211"/>
      <c r="R499" s="211"/>
      <c r="S499" s="211"/>
      <c r="T499" s="212"/>
      <c r="AT499" s="213" t="s">
        <v>130</v>
      </c>
      <c r="AU499" s="213" t="s">
        <v>82</v>
      </c>
      <c r="AV499" s="14" t="s">
        <v>82</v>
      </c>
      <c r="AW499" s="14" t="s">
        <v>33</v>
      </c>
      <c r="AX499" s="14" t="s">
        <v>72</v>
      </c>
      <c r="AY499" s="213" t="s">
        <v>119</v>
      </c>
    </row>
    <row r="500" spans="1:65" s="14" customFormat="1" ht="10.199999999999999">
      <c r="B500" s="203"/>
      <c r="C500" s="204"/>
      <c r="D500" s="188" t="s">
        <v>130</v>
      </c>
      <c r="E500" s="205" t="s">
        <v>19</v>
      </c>
      <c r="F500" s="206" t="s">
        <v>507</v>
      </c>
      <c r="G500" s="204"/>
      <c r="H500" s="207">
        <v>38.372999999999998</v>
      </c>
      <c r="I500" s="208"/>
      <c r="J500" s="204"/>
      <c r="K500" s="204"/>
      <c r="L500" s="209"/>
      <c r="M500" s="210"/>
      <c r="N500" s="211"/>
      <c r="O500" s="211"/>
      <c r="P500" s="211"/>
      <c r="Q500" s="211"/>
      <c r="R500" s="211"/>
      <c r="S500" s="211"/>
      <c r="T500" s="212"/>
      <c r="AT500" s="213" t="s">
        <v>130</v>
      </c>
      <c r="AU500" s="213" t="s">
        <v>82</v>
      </c>
      <c r="AV500" s="14" t="s">
        <v>82</v>
      </c>
      <c r="AW500" s="14" t="s">
        <v>33</v>
      </c>
      <c r="AX500" s="14" t="s">
        <v>72</v>
      </c>
      <c r="AY500" s="213" t="s">
        <v>119</v>
      </c>
    </row>
    <row r="501" spans="1:65" s="15" customFormat="1" ht="10.199999999999999">
      <c r="B501" s="214"/>
      <c r="C501" s="215"/>
      <c r="D501" s="188" t="s">
        <v>130</v>
      </c>
      <c r="E501" s="216" t="s">
        <v>19</v>
      </c>
      <c r="F501" s="217" t="s">
        <v>133</v>
      </c>
      <c r="G501" s="215"/>
      <c r="H501" s="218">
        <v>40.863</v>
      </c>
      <c r="I501" s="219"/>
      <c r="J501" s="215"/>
      <c r="K501" s="215"/>
      <c r="L501" s="220"/>
      <c r="M501" s="221"/>
      <c r="N501" s="222"/>
      <c r="O501" s="222"/>
      <c r="P501" s="222"/>
      <c r="Q501" s="222"/>
      <c r="R501" s="222"/>
      <c r="S501" s="222"/>
      <c r="T501" s="223"/>
      <c r="AT501" s="224" t="s">
        <v>130</v>
      </c>
      <c r="AU501" s="224" t="s">
        <v>82</v>
      </c>
      <c r="AV501" s="15" t="s">
        <v>126</v>
      </c>
      <c r="AW501" s="15" t="s">
        <v>33</v>
      </c>
      <c r="AX501" s="15" t="s">
        <v>80</v>
      </c>
      <c r="AY501" s="224" t="s">
        <v>119</v>
      </c>
    </row>
    <row r="502" spans="1:65" s="2" customFormat="1" ht="24.15" customHeight="1">
      <c r="A502" s="36"/>
      <c r="B502" s="37"/>
      <c r="C502" s="175" t="s">
        <v>544</v>
      </c>
      <c r="D502" s="175" t="s">
        <v>121</v>
      </c>
      <c r="E502" s="176" t="s">
        <v>545</v>
      </c>
      <c r="F502" s="177" t="s">
        <v>546</v>
      </c>
      <c r="G502" s="178" t="s">
        <v>224</v>
      </c>
      <c r="H502" s="179">
        <v>10.973000000000001</v>
      </c>
      <c r="I502" s="180"/>
      <c r="J502" s="181">
        <f>ROUND(I502*H502,2)</f>
        <v>0</v>
      </c>
      <c r="K502" s="177" t="s">
        <v>125</v>
      </c>
      <c r="L502" s="41"/>
      <c r="M502" s="182" t="s">
        <v>19</v>
      </c>
      <c r="N502" s="183" t="s">
        <v>43</v>
      </c>
      <c r="O502" s="66"/>
      <c r="P502" s="184">
        <f>O502*H502</f>
        <v>0</v>
      </c>
      <c r="Q502" s="184">
        <v>0</v>
      </c>
      <c r="R502" s="184">
        <f>Q502*H502</f>
        <v>0</v>
      </c>
      <c r="S502" s="184">
        <v>0</v>
      </c>
      <c r="T502" s="185">
        <f>S502*H502</f>
        <v>0</v>
      </c>
      <c r="U502" s="36"/>
      <c r="V502" s="36"/>
      <c r="W502" s="36"/>
      <c r="X502" s="36"/>
      <c r="Y502" s="36"/>
      <c r="Z502" s="36"/>
      <c r="AA502" s="36"/>
      <c r="AB502" s="36"/>
      <c r="AC502" s="36"/>
      <c r="AD502" s="36"/>
      <c r="AE502" s="36"/>
      <c r="AR502" s="186" t="s">
        <v>126</v>
      </c>
      <c r="AT502" s="186" t="s">
        <v>121</v>
      </c>
      <c r="AU502" s="186" t="s">
        <v>82</v>
      </c>
      <c r="AY502" s="19" t="s">
        <v>119</v>
      </c>
      <c r="BE502" s="187">
        <f>IF(N502="základní",J502,0)</f>
        <v>0</v>
      </c>
      <c r="BF502" s="187">
        <f>IF(N502="snížená",J502,0)</f>
        <v>0</v>
      </c>
      <c r="BG502" s="187">
        <f>IF(N502="zákl. přenesená",J502,0)</f>
        <v>0</v>
      </c>
      <c r="BH502" s="187">
        <f>IF(N502="sníž. přenesená",J502,0)</f>
        <v>0</v>
      </c>
      <c r="BI502" s="187">
        <f>IF(N502="nulová",J502,0)</f>
        <v>0</v>
      </c>
      <c r="BJ502" s="19" t="s">
        <v>80</v>
      </c>
      <c r="BK502" s="187">
        <f>ROUND(I502*H502,2)</f>
        <v>0</v>
      </c>
      <c r="BL502" s="19" t="s">
        <v>126</v>
      </c>
      <c r="BM502" s="186" t="s">
        <v>547</v>
      </c>
    </row>
    <row r="503" spans="1:65" s="2" customFormat="1" ht="67.2">
      <c r="A503" s="36"/>
      <c r="B503" s="37"/>
      <c r="C503" s="38"/>
      <c r="D503" s="188" t="s">
        <v>128</v>
      </c>
      <c r="E503" s="38"/>
      <c r="F503" s="189" t="s">
        <v>539</v>
      </c>
      <c r="G503" s="38"/>
      <c r="H503" s="38"/>
      <c r="I503" s="190"/>
      <c r="J503" s="38"/>
      <c r="K503" s="38"/>
      <c r="L503" s="41"/>
      <c r="M503" s="191"/>
      <c r="N503" s="192"/>
      <c r="O503" s="66"/>
      <c r="P503" s="66"/>
      <c r="Q503" s="66"/>
      <c r="R503" s="66"/>
      <c r="S503" s="66"/>
      <c r="T503" s="67"/>
      <c r="U503" s="36"/>
      <c r="V503" s="36"/>
      <c r="W503" s="36"/>
      <c r="X503" s="36"/>
      <c r="Y503" s="36"/>
      <c r="Z503" s="36"/>
      <c r="AA503" s="36"/>
      <c r="AB503" s="36"/>
      <c r="AC503" s="36"/>
      <c r="AD503" s="36"/>
      <c r="AE503" s="36"/>
      <c r="AT503" s="19" t="s">
        <v>128</v>
      </c>
      <c r="AU503" s="19" t="s">
        <v>82</v>
      </c>
    </row>
    <row r="504" spans="1:65" s="14" customFormat="1" ht="10.199999999999999">
      <c r="B504" s="203"/>
      <c r="C504" s="204"/>
      <c r="D504" s="188" t="s">
        <v>130</v>
      </c>
      <c r="E504" s="205" t="s">
        <v>19</v>
      </c>
      <c r="F504" s="206" t="s">
        <v>495</v>
      </c>
      <c r="G504" s="204"/>
      <c r="H504" s="207">
        <v>10.973000000000001</v>
      </c>
      <c r="I504" s="208"/>
      <c r="J504" s="204"/>
      <c r="K504" s="204"/>
      <c r="L504" s="209"/>
      <c r="M504" s="210"/>
      <c r="N504" s="211"/>
      <c r="O504" s="211"/>
      <c r="P504" s="211"/>
      <c r="Q504" s="211"/>
      <c r="R504" s="211"/>
      <c r="S504" s="211"/>
      <c r="T504" s="212"/>
      <c r="AT504" s="213" t="s">
        <v>130</v>
      </c>
      <c r="AU504" s="213" t="s">
        <v>82</v>
      </c>
      <c r="AV504" s="14" t="s">
        <v>82</v>
      </c>
      <c r="AW504" s="14" t="s">
        <v>33</v>
      </c>
      <c r="AX504" s="14" t="s">
        <v>80</v>
      </c>
      <c r="AY504" s="213" t="s">
        <v>119</v>
      </c>
    </row>
    <row r="505" spans="1:65" s="12" customFormat="1" ht="22.8" customHeight="1">
      <c r="B505" s="159"/>
      <c r="C505" s="160"/>
      <c r="D505" s="161" t="s">
        <v>71</v>
      </c>
      <c r="E505" s="173" t="s">
        <v>548</v>
      </c>
      <c r="F505" s="173" t="s">
        <v>549</v>
      </c>
      <c r="G505" s="160"/>
      <c r="H505" s="160"/>
      <c r="I505" s="163"/>
      <c r="J505" s="174">
        <f>BK505</f>
        <v>0</v>
      </c>
      <c r="K505" s="160"/>
      <c r="L505" s="165"/>
      <c r="M505" s="166"/>
      <c r="N505" s="167"/>
      <c r="O505" s="167"/>
      <c r="P505" s="168">
        <f>P506</f>
        <v>0</v>
      </c>
      <c r="Q505" s="167"/>
      <c r="R505" s="168">
        <f>R506</f>
        <v>0</v>
      </c>
      <c r="S505" s="167"/>
      <c r="T505" s="169">
        <f>T506</f>
        <v>0</v>
      </c>
      <c r="AR505" s="170" t="s">
        <v>80</v>
      </c>
      <c r="AT505" s="171" t="s">
        <v>71</v>
      </c>
      <c r="AU505" s="171" t="s">
        <v>80</v>
      </c>
      <c r="AY505" s="170" t="s">
        <v>119</v>
      </c>
      <c r="BK505" s="172">
        <f>BK506</f>
        <v>0</v>
      </c>
    </row>
    <row r="506" spans="1:65" s="2" customFormat="1" ht="24.15" customHeight="1">
      <c r="A506" s="36"/>
      <c r="B506" s="37"/>
      <c r="C506" s="175" t="s">
        <v>550</v>
      </c>
      <c r="D506" s="175" t="s">
        <v>121</v>
      </c>
      <c r="E506" s="176" t="s">
        <v>551</v>
      </c>
      <c r="F506" s="177" t="s">
        <v>552</v>
      </c>
      <c r="G506" s="178" t="s">
        <v>224</v>
      </c>
      <c r="H506" s="179">
        <v>193.05799999999999</v>
      </c>
      <c r="I506" s="180"/>
      <c r="J506" s="181">
        <f>ROUND(I506*H506,2)</f>
        <v>0</v>
      </c>
      <c r="K506" s="177" t="s">
        <v>125</v>
      </c>
      <c r="L506" s="41"/>
      <c r="M506" s="182" t="s">
        <v>19</v>
      </c>
      <c r="N506" s="183" t="s">
        <v>43</v>
      </c>
      <c r="O506" s="66"/>
      <c r="P506" s="184">
        <f>O506*H506</f>
        <v>0</v>
      </c>
      <c r="Q506" s="184">
        <v>0</v>
      </c>
      <c r="R506" s="184">
        <f>Q506*H506</f>
        <v>0</v>
      </c>
      <c r="S506" s="184">
        <v>0</v>
      </c>
      <c r="T506" s="185">
        <f>S506*H506</f>
        <v>0</v>
      </c>
      <c r="U506" s="36"/>
      <c r="V506" s="36"/>
      <c r="W506" s="36"/>
      <c r="X506" s="36"/>
      <c r="Y506" s="36"/>
      <c r="Z506" s="36"/>
      <c r="AA506" s="36"/>
      <c r="AB506" s="36"/>
      <c r="AC506" s="36"/>
      <c r="AD506" s="36"/>
      <c r="AE506" s="36"/>
      <c r="AR506" s="186" t="s">
        <v>126</v>
      </c>
      <c r="AT506" s="186" t="s">
        <v>121</v>
      </c>
      <c r="AU506" s="186" t="s">
        <v>82</v>
      </c>
      <c r="AY506" s="19" t="s">
        <v>119</v>
      </c>
      <c r="BE506" s="187">
        <f>IF(N506="základní",J506,0)</f>
        <v>0</v>
      </c>
      <c r="BF506" s="187">
        <f>IF(N506="snížená",J506,0)</f>
        <v>0</v>
      </c>
      <c r="BG506" s="187">
        <f>IF(N506="zákl. přenesená",J506,0)</f>
        <v>0</v>
      </c>
      <c r="BH506" s="187">
        <f>IF(N506="sníž. přenesená",J506,0)</f>
        <v>0</v>
      </c>
      <c r="BI506" s="187">
        <f>IF(N506="nulová",J506,0)</f>
        <v>0</v>
      </c>
      <c r="BJ506" s="19" t="s">
        <v>80</v>
      </c>
      <c r="BK506" s="187">
        <f>ROUND(I506*H506,2)</f>
        <v>0</v>
      </c>
      <c r="BL506" s="19" t="s">
        <v>126</v>
      </c>
      <c r="BM506" s="186" t="s">
        <v>553</v>
      </c>
    </row>
    <row r="507" spans="1:65" s="12" customFormat="1" ht="25.95" customHeight="1">
      <c r="B507" s="159"/>
      <c r="C507" s="160"/>
      <c r="D507" s="161" t="s">
        <v>71</v>
      </c>
      <c r="E507" s="162" t="s">
        <v>554</v>
      </c>
      <c r="F507" s="162" t="s">
        <v>555</v>
      </c>
      <c r="G507" s="160"/>
      <c r="H507" s="160"/>
      <c r="I507" s="163"/>
      <c r="J507" s="164">
        <f>BK507</f>
        <v>0</v>
      </c>
      <c r="K507" s="160"/>
      <c r="L507" s="165"/>
      <c r="M507" s="166"/>
      <c r="N507" s="167"/>
      <c r="O507" s="167"/>
      <c r="P507" s="168">
        <f>P508</f>
        <v>0</v>
      </c>
      <c r="Q507" s="167"/>
      <c r="R507" s="168">
        <f>R508</f>
        <v>5.9132120000000003E-2</v>
      </c>
      <c r="S507" s="167"/>
      <c r="T507" s="169">
        <f>T508</f>
        <v>0</v>
      </c>
      <c r="AR507" s="170" t="s">
        <v>82</v>
      </c>
      <c r="AT507" s="171" t="s">
        <v>71</v>
      </c>
      <c r="AU507" s="171" t="s">
        <v>72</v>
      </c>
      <c r="AY507" s="170" t="s">
        <v>119</v>
      </c>
      <c r="BK507" s="172">
        <f>BK508</f>
        <v>0</v>
      </c>
    </row>
    <row r="508" spans="1:65" s="12" customFormat="1" ht="22.8" customHeight="1">
      <c r="B508" s="159"/>
      <c r="C508" s="160"/>
      <c r="D508" s="161" t="s">
        <v>71</v>
      </c>
      <c r="E508" s="173" t="s">
        <v>556</v>
      </c>
      <c r="F508" s="173" t="s">
        <v>557</v>
      </c>
      <c r="G508" s="160"/>
      <c r="H508" s="160"/>
      <c r="I508" s="163"/>
      <c r="J508" s="174">
        <f>BK508</f>
        <v>0</v>
      </c>
      <c r="K508" s="160"/>
      <c r="L508" s="165"/>
      <c r="M508" s="166"/>
      <c r="N508" s="167"/>
      <c r="O508" s="167"/>
      <c r="P508" s="168">
        <f>SUM(P509:P521)</f>
        <v>0</v>
      </c>
      <c r="Q508" s="167"/>
      <c r="R508" s="168">
        <f>SUM(R509:R521)</f>
        <v>5.9132120000000003E-2</v>
      </c>
      <c r="S508" s="167"/>
      <c r="T508" s="169">
        <f>SUM(T509:T521)</f>
        <v>0</v>
      </c>
      <c r="AR508" s="170" t="s">
        <v>82</v>
      </c>
      <c r="AT508" s="171" t="s">
        <v>71</v>
      </c>
      <c r="AU508" s="171" t="s">
        <v>80</v>
      </c>
      <c r="AY508" s="170" t="s">
        <v>119</v>
      </c>
      <c r="BK508" s="172">
        <f>SUM(BK509:BK521)</f>
        <v>0</v>
      </c>
    </row>
    <row r="509" spans="1:65" s="2" customFormat="1" ht="24.15" customHeight="1">
      <c r="A509" s="36"/>
      <c r="B509" s="37"/>
      <c r="C509" s="175" t="s">
        <v>558</v>
      </c>
      <c r="D509" s="175" t="s">
        <v>121</v>
      </c>
      <c r="E509" s="176" t="s">
        <v>559</v>
      </c>
      <c r="F509" s="177" t="s">
        <v>560</v>
      </c>
      <c r="G509" s="178" t="s">
        <v>124</v>
      </c>
      <c r="H509" s="179">
        <v>35.198</v>
      </c>
      <c r="I509" s="180"/>
      <c r="J509" s="181">
        <f>ROUND(I509*H509,2)</f>
        <v>0</v>
      </c>
      <c r="K509" s="177" t="s">
        <v>125</v>
      </c>
      <c r="L509" s="41"/>
      <c r="M509" s="182" t="s">
        <v>19</v>
      </c>
      <c r="N509" s="183" t="s">
        <v>43</v>
      </c>
      <c r="O509" s="66"/>
      <c r="P509" s="184">
        <f>O509*H509</f>
        <v>0</v>
      </c>
      <c r="Q509" s="184">
        <v>6.4000000000000005E-4</v>
      </c>
      <c r="R509" s="184">
        <f>Q509*H509</f>
        <v>2.2526720000000004E-2</v>
      </c>
      <c r="S509" s="184">
        <v>0</v>
      </c>
      <c r="T509" s="185">
        <f>S509*H509</f>
        <v>0</v>
      </c>
      <c r="U509" s="36"/>
      <c r="V509" s="36"/>
      <c r="W509" s="36"/>
      <c r="X509" s="36"/>
      <c r="Y509" s="36"/>
      <c r="Z509" s="36"/>
      <c r="AA509" s="36"/>
      <c r="AB509" s="36"/>
      <c r="AC509" s="36"/>
      <c r="AD509" s="36"/>
      <c r="AE509" s="36"/>
      <c r="AR509" s="186" t="s">
        <v>228</v>
      </c>
      <c r="AT509" s="186" t="s">
        <v>121</v>
      </c>
      <c r="AU509" s="186" t="s">
        <v>82</v>
      </c>
      <c r="AY509" s="19" t="s">
        <v>119</v>
      </c>
      <c r="BE509" s="187">
        <f>IF(N509="základní",J509,0)</f>
        <v>0</v>
      </c>
      <c r="BF509" s="187">
        <f>IF(N509="snížená",J509,0)</f>
        <v>0</v>
      </c>
      <c r="BG509" s="187">
        <f>IF(N509="zákl. přenesená",J509,0)</f>
        <v>0</v>
      </c>
      <c r="BH509" s="187">
        <f>IF(N509="sníž. přenesená",J509,0)</f>
        <v>0</v>
      </c>
      <c r="BI509" s="187">
        <f>IF(N509="nulová",J509,0)</f>
        <v>0</v>
      </c>
      <c r="BJ509" s="19" t="s">
        <v>80</v>
      </c>
      <c r="BK509" s="187">
        <f>ROUND(I509*H509,2)</f>
        <v>0</v>
      </c>
      <c r="BL509" s="19" t="s">
        <v>228</v>
      </c>
      <c r="BM509" s="186" t="s">
        <v>561</v>
      </c>
    </row>
    <row r="510" spans="1:65" s="13" customFormat="1" ht="10.199999999999999">
      <c r="B510" s="193"/>
      <c r="C510" s="194"/>
      <c r="D510" s="188" t="s">
        <v>130</v>
      </c>
      <c r="E510" s="195" t="s">
        <v>19</v>
      </c>
      <c r="F510" s="196" t="s">
        <v>131</v>
      </c>
      <c r="G510" s="194"/>
      <c r="H510" s="195" t="s">
        <v>19</v>
      </c>
      <c r="I510" s="197"/>
      <c r="J510" s="194"/>
      <c r="K510" s="194"/>
      <c r="L510" s="198"/>
      <c r="M510" s="199"/>
      <c r="N510" s="200"/>
      <c r="O510" s="200"/>
      <c r="P510" s="200"/>
      <c r="Q510" s="200"/>
      <c r="R510" s="200"/>
      <c r="S510" s="200"/>
      <c r="T510" s="201"/>
      <c r="AT510" s="202" t="s">
        <v>130</v>
      </c>
      <c r="AU510" s="202" t="s">
        <v>82</v>
      </c>
      <c r="AV510" s="13" t="s">
        <v>80</v>
      </c>
      <c r="AW510" s="13" t="s">
        <v>33</v>
      </c>
      <c r="AX510" s="13" t="s">
        <v>72</v>
      </c>
      <c r="AY510" s="202" t="s">
        <v>119</v>
      </c>
    </row>
    <row r="511" spans="1:65" s="13" customFormat="1" ht="10.199999999999999">
      <c r="B511" s="193"/>
      <c r="C511" s="194"/>
      <c r="D511" s="188" t="s">
        <v>130</v>
      </c>
      <c r="E511" s="195" t="s">
        <v>19</v>
      </c>
      <c r="F511" s="196" t="s">
        <v>562</v>
      </c>
      <c r="G511" s="194"/>
      <c r="H511" s="195" t="s">
        <v>19</v>
      </c>
      <c r="I511" s="197"/>
      <c r="J511" s="194"/>
      <c r="K511" s="194"/>
      <c r="L511" s="198"/>
      <c r="M511" s="199"/>
      <c r="N511" s="200"/>
      <c r="O511" s="200"/>
      <c r="P511" s="200"/>
      <c r="Q511" s="200"/>
      <c r="R511" s="200"/>
      <c r="S511" s="200"/>
      <c r="T511" s="201"/>
      <c r="AT511" s="202" t="s">
        <v>130</v>
      </c>
      <c r="AU511" s="202" t="s">
        <v>82</v>
      </c>
      <c r="AV511" s="13" t="s">
        <v>80</v>
      </c>
      <c r="AW511" s="13" t="s">
        <v>33</v>
      </c>
      <c r="AX511" s="13" t="s">
        <v>72</v>
      </c>
      <c r="AY511" s="202" t="s">
        <v>119</v>
      </c>
    </row>
    <row r="512" spans="1:65" s="14" customFormat="1" ht="10.199999999999999">
      <c r="B512" s="203"/>
      <c r="C512" s="204"/>
      <c r="D512" s="188" t="s">
        <v>130</v>
      </c>
      <c r="E512" s="205" t="s">
        <v>19</v>
      </c>
      <c r="F512" s="206" t="s">
        <v>563</v>
      </c>
      <c r="G512" s="204"/>
      <c r="H512" s="207">
        <v>35.198</v>
      </c>
      <c r="I512" s="208"/>
      <c r="J512" s="204"/>
      <c r="K512" s="204"/>
      <c r="L512" s="209"/>
      <c r="M512" s="210"/>
      <c r="N512" s="211"/>
      <c r="O512" s="211"/>
      <c r="P512" s="211"/>
      <c r="Q512" s="211"/>
      <c r="R512" s="211"/>
      <c r="S512" s="211"/>
      <c r="T512" s="212"/>
      <c r="AT512" s="213" t="s">
        <v>130</v>
      </c>
      <c r="AU512" s="213" t="s">
        <v>82</v>
      </c>
      <c r="AV512" s="14" t="s">
        <v>82</v>
      </c>
      <c r="AW512" s="14" t="s">
        <v>33</v>
      </c>
      <c r="AX512" s="14" t="s">
        <v>72</v>
      </c>
      <c r="AY512" s="213" t="s">
        <v>119</v>
      </c>
    </row>
    <row r="513" spans="1:65" s="15" customFormat="1" ht="10.199999999999999">
      <c r="B513" s="214"/>
      <c r="C513" s="215"/>
      <c r="D513" s="188" t="s">
        <v>130</v>
      </c>
      <c r="E513" s="216" t="s">
        <v>19</v>
      </c>
      <c r="F513" s="217" t="s">
        <v>133</v>
      </c>
      <c r="G513" s="215"/>
      <c r="H513" s="218">
        <v>35.198</v>
      </c>
      <c r="I513" s="219"/>
      <c r="J513" s="215"/>
      <c r="K513" s="215"/>
      <c r="L513" s="220"/>
      <c r="M513" s="221"/>
      <c r="N513" s="222"/>
      <c r="O513" s="222"/>
      <c r="P513" s="222"/>
      <c r="Q513" s="222"/>
      <c r="R513" s="222"/>
      <c r="S513" s="222"/>
      <c r="T513" s="223"/>
      <c r="AT513" s="224" t="s">
        <v>130</v>
      </c>
      <c r="AU513" s="224" t="s">
        <v>82</v>
      </c>
      <c r="AV513" s="15" t="s">
        <v>126</v>
      </c>
      <c r="AW513" s="15" t="s">
        <v>33</v>
      </c>
      <c r="AX513" s="15" t="s">
        <v>80</v>
      </c>
      <c r="AY513" s="224" t="s">
        <v>119</v>
      </c>
    </row>
    <row r="514" spans="1:65" s="2" customFormat="1" ht="25.2" customHeight="1">
      <c r="A514" s="36"/>
      <c r="B514" s="37"/>
      <c r="C514" s="175" t="s">
        <v>564</v>
      </c>
      <c r="D514" s="175" t="s">
        <v>121</v>
      </c>
      <c r="E514" s="176" t="s">
        <v>565</v>
      </c>
      <c r="F514" s="177" t="s">
        <v>566</v>
      </c>
      <c r="G514" s="178" t="s">
        <v>176</v>
      </c>
      <c r="H514" s="179">
        <v>140.79</v>
      </c>
      <c r="I514" s="180"/>
      <c r="J514" s="181">
        <f>ROUND(I514*H514,2)</f>
        <v>0</v>
      </c>
      <c r="K514" s="177" t="s">
        <v>125</v>
      </c>
      <c r="L514" s="41"/>
      <c r="M514" s="182" t="s">
        <v>19</v>
      </c>
      <c r="N514" s="183" t="s">
        <v>43</v>
      </c>
      <c r="O514" s="66"/>
      <c r="P514" s="184">
        <f>O514*H514</f>
        <v>0</v>
      </c>
      <c r="Q514" s="184">
        <v>1.6000000000000001E-4</v>
      </c>
      <c r="R514" s="184">
        <f>Q514*H514</f>
        <v>2.2526400000000002E-2</v>
      </c>
      <c r="S514" s="184">
        <v>0</v>
      </c>
      <c r="T514" s="185">
        <f>S514*H514</f>
        <v>0</v>
      </c>
      <c r="U514" s="36"/>
      <c r="V514" s="36"/>
      <c r="W514" s="36"/>
      <c r="X514" s="36"/>
      <c r="Y514" s="36"/>
      <c r="Z514" s="36"/>
      <c r="AA514" s="36"/>
      <c r="AB514" s="36"/>
      <c r="AC514" s="36"/>
      <c r="AD514" s="36"/>
      <c r="AE514" s="36"/>
      <c r="AR514" s="186" t="s">
        <v>228</v>
      </c>
      <c r="AT514" s="186" t="s">
        <v>121</v>
      </c>
      <c r="AU514" s="186" t="s">
        <v>82</v>
      </c>
      <c r="AY514" s="19" t="s">
        <v>119</v>
      </c>
      <c r="BE514" s="187">
        <f>IF(N514="základní",J514,0)</f>
        <v>0</v>
      </c>
      <c r="BF514" s="187">
        <f>IF(N514="snížená",J514,0)</f>
        <v>0</v>
      </c>
      <c r="BG514" s="187">
        <f>IF(N514="zákl. přenesená",J514,0)</f>
        <v>0</v>
      </c>
      <c r="BH514" s="187">
        <f>IF(N514="sníž. přenesená",J514,0)</f>
        <v>0</v>
      </c>
      <c r="BI514" s="187">
        <f>IF(N514="nulová",J514,0)</f>
        <v>0</v>
      </c>
      <c r="BJ514" s="19" t="s">
        <v>80</v>
      </c>
      <c r="BK514" s="187">
        <f>ROUND(I514*H514,2)</f>
        <v>0</v>
      </c>
      <c r="BL514" s="19" t="s">
        <v>228</v>
      </c>
      <c r="BM514" s="186" t="s">
        <v>567</v>
      </c>
    </row>
    <row r="515" spans="1:65" s="13" customFormat="1" ht="10.199999999999999">
      <c r="B515" s="193"/>
      <c r="C515" s="194"/>
      <c r="D515" s="188" t="s">
        <v>130</v>
      </c>
      <c r="E515" s="195" t="s">
        <v>19</v>
      </c>
      <c r="F515" s="196" t="s">
        <v>131</v>
      </c>
      <c r="G515" s="194"/>
      <c r="H515" s="195" t="s">
        <v>19</v>
      </c>
      <c r="I515" s="197"/>
      <c r="J515" s="194"/>
      <c r="K515" s="194"/>
      <c r="L515" s="198"/>
      <c r="M515" s="199"/>
      <c r="N515" s="200"/>
      <c r="O515" s="200"/>
      <c r="P515" s="200"/>
      <c r="Q515" s="200"/>
      <c r="R515" s="200"/>
      <c r="S515" s="200"/>
      <c r="T515" s="201"/>
      <c r="AT515" s="202" t="s">
        <v>130</v>
      </c>
      <c r="AU515" s="202" t="s">
        <v>82</v>
      </c>
      <c r="AV515" s="13" t="s">
        <v>80</v>
      </c>
      <c r="AW515" s="13" t="s">
        <v>33</v>
      </c>
      <c r="AX515" s="13" t="s">
        <v>72</v>
      </c>
      <c r="AY515" s="202" t="s">
        <v>119</v>
      </c>
    </row>
    <row r="516" spans="1:65" s="13" customFormat="1" ht="10.199999999999999">
      <c r="B516" s="193"/>
      <c r="C516" s="194"/>
      <c r="D516" s="188" t="s">
        <v>130</v>
      </c>
      <c r="E516" s="195" t="s">
        <v>19</v>
      </c>
      <c r="F516" s="196" t="s">
        <v>562</v>
      </c>
      <c r="G516" s="194"/>
      <c r="H516" s="195" t="s">
        <v>19</v>
      </c>
      <c r="I516" s="197"/>
      <c r="J516" s="194"/>
      <c r="K516" s="194"/>
      <c r="L516" s="198"/>
      <c r="M516" s="199"/>
      <c r="N516" s="200"/>
      <c r="O516" s="200"/>
      <c r="P516" s="200"/>
      <c r="Q516" s="200"/>
      <c r="R516" s="200"/>
      <c r="S516" s="200"/>
      <c r="T516" s="201"/>
      <c r="AT516" s="202" t="s">
        <v>130</v>
      </c>
      <c r="AU516" s="202" t="s">
        <v>82</v>
      </c>
      <c r="AV516" s="13" t="s">
        <v>80</v>
      </c>
      <c r="AW516" s="13" t="s">
        <v>33</v>
      </c>
      <c r="AX516" s="13" t="s">
        <v>72</v>
      </c>
      <c r="AY516" s="202" t="s">
        <v>119</v>
      </c>
    </row>
    <row r="517" spans="1:65" s="14" customFormat="1" ht="10.199999999999999">
      <c r="B517" s="203"/>
      <c r="C517" s="204"/>
      <c r="D517" s="188" t="s">
        <v>130</v>
      </c>
      <c r="E517" s="205" t="s">
        <v>19</v>
      </c>
      <c r="F517" s="206" t="s">
        <v>568</v>
      </c>
      <c r="G517" s="204"/>
      <c r="H517" s="207">
        <v>140.79</v>
      </c>
      <c r="I517" s="208"/>
      <c r="J517" s="204"/>
      <c r="K517" s="204"/>
      <c r="L517" s="209"/>
      <c r="M517" s="210"/>
      <c r="N517" s="211"/>
      <c r="O517" s="211"/>
      <c r="P517" s="211"/>
      <c r="Q517" s="211"/>
      <c r="R517" s="211"/>
      <c r="S517" s="211"/>
      <c r="T517" s="212"/>
      <c r="AT517" s="213" t="s">
        <v>130</v>
      </c>
      <c r="AU517" s="213" t="s">
        <v>82</v>
      </c>
      <c r="AV517" s="14" t="s">
        <v>82</v>
      </c>
      <c r="AW517" s="14" t="s">
        <v>33</v>
      </c>
      <c r="AX517" s="14" t="s">
        <v>72</v>
      </c>
      <c r="AY517" s="213" t="s">
        <v>119</v>
      </c>
    </row>
    <row r="518" spans="1:65" s="15" customFormat="1" ht="10.199999999999999">
      <c r="B518" s="214"/>
      <c r="C518" s="215"/>
      <c r="D518" s="188" t="s">
        <v>130</v>
      </c>
      <c r="E518" s="216" t="s">
        <v>19</v>
      </c>
      <c r="F518" s="217" t="s">
        <v>133</v>
      </c>
      <c r="G518" s="215"/>
      <c r="H518" s="218">
        <v>140.79</v>
      </c>
      <c r="I518" s="219"/>
      <c r="J518" s="215"/>
      <c r="K518" s="215"/>
      <c r="L518" s="220"/>
      <c r="M518" s="221"/>
      <c r="N518" s="222"/>
      <c r="O518" s="222"/>
      <c r="P518" s="222"/>
      <c r="Q518" s="222"/>
      <c r="R518" s="222"/>
      <c r="S518" s="222"/>
      <c r="T518" s="223"/>
      <c r="AT518" s="224" t="s">
        <v>130</v>
      </c>
      <c r="AU518" s="224" t="s">
        <v>82</v>
      </c>
      <c r="AV518" s="15" t="s">
        <v>126</v>
      </c>
      <c r="AW518" s="15" t="s">
        <v>33</v>
      </c>
      <c r="AX518" s="15" t="s">
        <v>80</v>
      </c>
      <c r="AY518" s="224" t="s">
        <v>119</v>
      </c>
    </row>
    <row r="519" spans="1:65" s="2" customFormat="1" ht="27" customHeight="1">
      <c r="A519" s="36"/>
      <c r="B519" s="37"/>
      <c r="C519" s="175" t="s">
        <v>569</v>
      </c>
      <c r="D519" s="175" t="s">
        <v>121</v>
      </c>
      <c r="E519" s="176" t="s">
        <v>570</v>
      </c>
      <c r="F519" s="177" t="s">
        <v>571</v>
      </c>
      <c r="G519" s="178" t="s">
        <v>176</v>
      </c>
      <c r="H519" s="179">
        <v>140.79</v>
      </c>
      <c r="I519" s="180"/>
      <c r="J519" s="181">
        <f>ROUND(I519*H519,2)</f>
        <v>0</v>
      </c>
      <c r="K519" s="177" t="s">
        <v>125</v>
      </c>
      <c r="L519" s="41"/>
      <c r="M519" s="182" t="s">
        <v>19</v>
      </c>
      <c r="N519" s="183" t="s">
        <v>43</v>
      </c>
      <c r="O519" s="66"/>
      <c r="P519" s="184">
        <f>O519*H519</f>
        <v>0</v>
      </c>
      <c r="Q519" s="184">
        <v>1E-4</v>
      </c>
      <c r="R519" s="184">
        <f>Q519*H519</f>
        <v>1.4079E-2</v>
      </c>
      <c r="S519" s="184">
        <v>0</v>
      </c>
      <c r="T519" s="185">
        <f>S519*H519</f>
        <v>0</v>
      </c>
      <c r="U519" s="36"/>
      <c r="V519" s="36"/>
      <c r="W519" s="36"/>
      <c r="X519" s="36"/>
      <c r="Y519" s="36"/>
      <c r="Z519" s="36"/>
      <c r="AA519" s="36"/>
      <c r="AB519" s="36"/>
      <c r="AC519" s="36"/>
      <c r="AD519" s="36"/>
      <c r="AE519" s="36"/>
      <c r="AR519" s="186" t="s">
        <v>228</v>
      </c>
      <c r="AT519" s="186" t="s">
        <v>121</v>
      </c>
      <c r="AU519" s="186" t="s">
        <v>82</v>
      </c>
      <c r="AY519" s="19" t="s">
        <v>119</v>
      </c>
      <c r="BE519" s="187">
        <f>IF(N519="základní",J519,0)</f>
        <v>0</v>
      </c>
      <c r="BF519" s="187">
        <f>IF(N519="snížená",J519,0)</f>
        <v>0</v>
      </c>
      <c r="BG519" s="187">
        <f>IF(N519="zákl. přenesená",J519,0)</f>
        <v>0</v>
      </c>
      <c r="BH519" s="187">
        <f>IF(N519="sníž. přenesená",J519,0)</f>
        <v>0</v>
      </c>
      <c r="BI519" s="187">
        <f>IF(N519="nulová",J519,0)</f>
        <v>0</v>
      </c>
      <c r="BJ519" s="19" t="s">
        <v>80</v>
      </c>
      <c r="BK519" s="187">
        <f>ROUND(I519*H519,2)</f>
        <v>0</v>
      </c>
      <c r="BL519" s="19" t="s">
        <v>228</v>
      </c>
      <c r="BM519" s="186" t="s">
        <v>572</v>
      </c>
    </row>
    <row r="520" spans="1:65" s="2" customFormat="1" ht="24.15" customHeight="1">
      <c r="A520" s="36"/>
      <c r="B520" s="37"/>
      <c r="C520" s="175" t="s">
        <v>573</v>
      </c>
      <c r="D520" s="175" t="s">
        <v>121</v>
      </c>
      <c r="E520" s="176" t="s">
        <v>574</v>
      </c>
      <c r="F520" s="177" t="s">
        <v>575</v>
      </c>
      <c r="G520" s="178" t="s">
        <v>224</v>
      </c>
      <c r="H520" s="179">
        <v>5.8999999999999997E-2</v>
      </c>
      <c r="I520" s="180"/>
      <c r="J520" s="181">
        <f>ROUND(I520*H520,2)</f>
        <v>0</v>
      </c>
      <c r="K520" s="177" t="s">
        <v>125</v>
      </c>
      <c r="L520" s="41"/>
      <c r="M520" s="182" t="s">
        <v>19</v>
      </c>
      <c r="N520" s="183" t="s">
        <v>43</v>
      </c>
      <c r="O520" s="66"/>
      <c r="P520" s="184">
        <f>O520*H520</f>
        <v>0</v>
      </c>
      <c r="Q520" s="184">
        <v>0</v>
      </c>
      <c r="R520" s="184">
        <f>Q520*H520</f>
        <v>0</v>
      </c>
      <c r="S520" s="184">
        <v>0</v>
      </c>
      <c r="T520" s="185">
        <f>S520*H520</f>
        <v>0</v>
      </c>
      <c r="U520" s="36"/>
      <c r="V520" s="36"/>
      <c r="W520" s="36"/>
      <c r="X520" s="36"/>
      <c r="Y520" s="36"/>
      <c r="Z520" s="36"/>
      <c r="AA520" s="36"/>
      <c r="AB520" s="36"/>
      <c r="AC520" s="36"/>
      <c r="AD520" s="36"/>
      <c r="AE520" s="36"/>
      <c r="AR520" s="186" t="s">
        <v>228</v>
      </c>
      <c r="AT520" s="186" t="s">
        <v>121</v>
      </c>
      <c r="AU520" s="186" t="s">
        <v>82</v>
      </c>
      <c r="AY520" s="19" t="s">
        <v>119</v>
      </c>
      <c r="BE520" s="187">
        <f>IF(N520="základní",J520,0)</f>
        <v>0</v>
      </c>
      <c r="BF520" s="187">
        <f>IF(N520="snížená",J520,0)</f>
        <v>0</v>
      </c>
      <c r="BG520" s="187">
        <f>IF(N520="zákl. přenesená",J520,0)</f>
        <v>0</v>
      </c>
      <c r="BH520" s="187">
        <f>IF(N520="sníž. přenesená",J520,0)</f>
        <v>0</v>
      </c>
      <c r="BI520" s="187">
        <f>IF(N520="nulová",J520,0)</f>
        <v>0</v>
      </c>
      <c r="BJ520" s="19" t="s">
        <v>80</v>
      </c>
      <c r="BK520" s="187">
        <f>ROUND(I520*H520,2)</f>
        <v>0</v>
      </c>
      <c r="BL520" s="19" t="s">
        <v>228</v>
      </c>
      <c r="BM520" s="186" t="s">
        <v>576</v>
      </c>
    </row>
    <row r="521" spans="1:65" s="2" customFormat="1" ht="86.4">
      <c r="A521" s="36"/>
      <c r="B521" s="37"/>
      <c r="C521" s="38"/>
      <c r="D521" s="188" t="s">
        <v>128</v>
      </c>
      <c r="E521" s="38"/>
      <c r="F521" s="189" t="s">
        <v>577</v>
      </c>
      <c r="G521" s="38"/>
      <c r="H521" s="38"/>
      <c r="I521" s="190"/>
      <c r="J521" s="38"/>
      <c r="K521" s="38"/>
      <c r="L521" s="41"/>
      <c r="M521" s="246"/>
      <c r="N521" s="247"/>
      <c r="O521" s="248"/>
      <c r="P521" s="248"/>
      <c r="Q521" s="248"/>
      <c r="R521" s="248"/>
      <c r="S521" s="248"/>
      <c r="T521" s="249"/>
      <c r="U521" s="36"/>
      <c r="V521" s="36"/>
      <c r="W521" s="36"/>
      <c r="X521" s="36"/>
      <c r="Y521" s="36"/>
      <c r="Z521" s="36"/>
      <c r="AA521" s="36"/>
      <c r="AB521" s="36"/>
      <c r="AC521" s="36"/>
      <c r="AD521" s="36"/>
      <c r="AE521" s="36"/>
      <c r="AT521" s="19" t="s">
        <v>128</v>
      </c>
      <c r="AU521" s="19" t="s">
        <v>82</v>
      </c>
    </row>
    <row r="522" spans="1:65" s="2" customFormat="1" ht="6.9" customHeight="1">
      <c r="A522" s="36"/>
      <c r="B522" s="49"/>
      <c r="C522" s="50"/>
      <c r="D522" s="50"/>
      <c r="E522" s="50"/>
      <c r="F522" s="50"/>
      <c r="G522" s="50"/>
      <c r="H522" s="50"/>
      <c r="I522" s="50"/>
      <c r="J522" s="50"/>
      <c r="K522" s="50"/>
      <c r="L522" s="41"/>
      <c r="M522" s="36"/>
      <c r="O522" s="36"/>
      <c r="P522" s="36"/>
      <c r="Q522" s="36"/>
      <c r="R522" s="36"/>
      <c r="S522" s="36"/>
      <c r="T522" s="36"/>
      <c r="U522" s="36"/>
      <c r="V522" s="36"/>
      <c r="W522" s="36"/>
      <c r="X522" s="36"/>
      <c r="Y522" s="36"/>
      <c r="Z522" s="36"/>
      <c r="AA522" s="36"/>
      <c r="AB522" s="36"/>
      <c r="AC522" s="36"/>
      <c r="AD522" s="36"/>
      <c r="AE522" s="36"/>
    </row>
  </sheetData>
  <sheetProtection algorithmName="SHA-512" hashValue="/qAVWlJgYAMat23sUFgqtPumVkLBcS0+LOqT+ldc3J8Nny0sPRqcHdxTChxk//R9jKM4jLr0vNUHDbG9L1L8OQ==" saltValue="Y1yxXtdKpBZ0sEW1XI5L553Twb/pe28RtjFBkBr391pvX5tt16GXKezzmiHkKI2JwU15dWwncTRsoP4ZtN71dQ==" spinCount="100000" sheet="1" objects="1" scenarios="1" formatColumns="0" formatRows="0" autoFilter="0"/>
  <autoFilter ref="C89:K521" xr:uid="{00000000-0009-0000-0000-000001000000}"/>
  <mergeCells count="9">
    <mergeCell ref="E50:H50"/>
    <mergeCell ref="E80:H80"/>
    <mergeCell ref="E82:H82"/>
    <mergeCell ref="L2:V2"/>
    <mergeCell ref="E7:H7"/>
    <mergeCell ref="E9:H9"/>
    <mergeCell ref="E18:H18"/>
    <mergeCell ref="E27:H27"/>
    <mergeCell ref="E48:H48"/>
  </mergeCells>
  <pageMargins left="0.39370078740157483" right="0.39370078740157483" top="0.39370078740157483" bottom="0.39370078740157483" header="0" footer="0"/>
  <pageSetup paperSize="9" scale="85" fitToHeight="100" orientation="landscape" blackAndWhite="1" r:id="rId1"/>
  <headerFooter>
    <oddHeader>&amp;LOprava komunikace ulice Žižkova - Dobříš&amp;CDOPAS s.r.o.&amp;RPOLOŽKOVÝ VÝKAZ VÝMĚR
revize_R01</oddHeader>
    <oddFooter>&amp;LSO 100 - Chodník + vjezdy&amp;CStrana &amp;P z &amp;N&amp;RPoložkový soupis prací</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95"/>
  <sheetViews>
    <sheetView showGridLines="0" topLeftCell="A68" workbookViewId="0"/>
  </sheetViews>
  <sheetFormatPr defaultRowHeight="14.4"/>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1.42578125" style="1" customWidth="1"/>
    <col min="9"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374"/>
      <c r="M2" s="374"/>
      <c r="N2" s="374"/>
      <c r="O2" s="374"/>
      <c r="P2" s="374"/>
      <c r="Q2" s="374"/>
      <c r="R2" s="374"/>
      <c r="S2" s="374"/>
      <c r="T2" s="374"/>
      <c r="U2" s="374"/>
      <c r="V2" s="374"/>
      <c r="AT2" s="19" t="s">
        <v>85</v>
      </c>
    </row>
    <row r="3" spans="1:46" s="1" customFormat="1" ht="6.9" customHeight="1">
      <c r="B3" s="103"/>
      <c r="C3" s="104"/>
      <c r="D3" s="104"/>
      <c r="E3" s="104"/>
      <c r="F3" s="104"/>
      <c r="G3" s="104"/>
      <c r="H3" s="104"/>
      <c r="I3" s="104"/>
      <c r="J3" s="104"/>
      <c r="K3" s="104"/>
      <c r="L3" s="22"/>
      <c r="AT3" s="19" t="s">
        <v>82</v>
      </c>
    </row>
    <row r="4" spans="1:46" s="1" customFormat="1" ht="24.9" customHeight="1">
      <c r="B4" s="22"/>
      <c r="D4" s="105" t="s">
        <v>86</v>
      </c>
      <c r="L4" s="22"/>
      <c r="M4" s="106" t="s">
        <v>10</v>
      </c>
      <c r="AT4" s="19" t="s">
        <v>4</v>
      </c>
    </row>
    <row r="5" spans="1:46" s="1" customFormat="1" ht="6.9" customHeight="1">
      <c r="B5" s="22"/>
      <c r="L5" s="22"/>
    </row>
    <row r="6" spans="1:46" s="1" customFormat="1" ht="12" customHeight="1">
      <c r="B6" s="22"/>
      <c r="D6" s="107" t="s">
        <v>16</v>
      </c>
      <c r="L6" s="22"/>
    </row>
    <row r="7" spans="1:46" s="1" customFormat="1" ht="16.5" customHeight="1">
      <c r="B7" s="22"/>
      <c r="E7" s="375" t="str">
        <f>'Rekapitulace stavby'!K6</f>
        <v>Oprava komunikace ulice Žižkova - Dobříš (zjednodušená DZS+DPS)_revize_R01</v>
      </c>
      <c r="F7" s="376"/>
      <c r="G7" s="376"/>
      <c r="H7" s="376"/>
      <c r="L7" s="22"/>
    </row>
    <row r="8" spans="1:46" s="2" customFormat="1" ht="12" customHeight="1">
      <c r="A8" s="36"/>
      <c r="B8" s="41"/>
      <c r="C8" s="36"/>
      <c r="D8" s="107" t="s">
        <v>87</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77" t="s">
        <v>578</v>
      </c>
      <c r="F9" s="378"/>
      <c r="G9" s="378"/>
      <c r="H9" s="378"/>
      <c r="I9" s="36"/>
      <c r="J9" s="36"/>
      <c r="K9" s="36"/>
      <c r="L9" s="108"/>
      <c r="S9" s="36"/>
      <c r="T9" s="36"/>
      <c r="U9" s="36"/>
      <c r="V9" s="36"/>
      <c r="W9" s="36"/>
      <c r="X9" s="36"/>
      <c r="Y9" s="36"/>
      <c r="Z9" s="36"/>
      <c r="AA9" s="36"/>
      <c r="AB9" s="36"/>
      <c r="AC9" s="36"/>
      <c r="AD9" s="36"/>
      <c r="AE9" s="36"/>
    </row>
    <row r="10" spans="1:46" s="2" customFormat="1" ht="10.199999999999999">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22</v>
      </c>
      <c r="G12" s="36"/>
      <c r="H12" s="36"/>
      <c r="I12" s="107" t="s">
        <v>23</v>
      </c>
      <c r="J12" s="110" t="str">
        <f>'Rekapitulace stavby'!AN8</f>
        <v>20. 10. 2020</v>
      </c>
      <c r="K12" s="36"/>
      <c r="L12" s="108"/>
      <c r="S12" s="36"/>
      <c r="T12" s="36"/>
      <c r="U12" s="36"/>
      <c r="V12" s="36"/>
      <c r="W12" s="36"/>
      <c r="X12" s="36"/>
      <c r="Y12" s="36"/>
      <c r="Z12" s="36"/>
      <c r="AA12" s="36"/>
      <c r="AB12" s="36"/>
      <c r="AC12" s="36"/>
      <c r="AD12" s="36"/>
      <c r="AE12" s="36"/>
    </row>
    <row r="13" spans="1:46" s="2" customFormat="1" ht="10.8"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25</v>
      </c>
      <c r="E14" s="36"/>
      <c r="F14" s="36"/>
      <c r="G14" s="36"/>
      <c r="H14" s="36"/>
      <c r="I14" s="107" t="s">
        <v>26</v>
      </c>
      <c r="J14" s="109" t="s">
        <v>19</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
        <v>27</v>
      </c>
      <c r="F15" s="36"/>
      <c r="G15" s="36"/>
      <c r="H15" s="36"/>
      <c r="I15" s="107" t="s">
        <v>28</v>
      </c>
      <c r="J15" s="109" t="s">
        <v>19</v>
      </c>
      <c r="K15" s="36"/>
      <c r="L15" s="108"/>
      <c r="S15" s="36"/>
      <c r="T15" s="36"/>
      <c r="U15" s="36"/>
      <c r="V15" s="36"/>
      <c r="W15" s="36"/>
      <c r="X15" s="36"/>
      <c r="Y15" s="36"/>
      <c r="Z15" s="36"/>
      <c r="AA15" s="36"/>
      <c r="AB15" s="36"/>
      <c r="AC15" s="36"/>
      <c r="AD15" s="36"/>
      <c r="AE15" s="36"/>
    </row>
    <row r="16" spans="1:46" s="2" customFormat="1" ht="6.9"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29</v>
      </c>
      <c r="E17" s="36"/>
      <c r="F17" s="36"/>
      <c r="G17" s="36"/>
      <c r="H17" s="36"/>
      <c r="I17" s="107" t="s">
        <v>26</v>
      </c>
      <c r="J17" s="32"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79" t="str">
        <f>'Rekapitulace stavby'!E14</f>
        <v>Vyplň údaj</v>
      </c>
      <c r="F18" s="380"/>
      <c r="G18" s="380"/>
      <c r="H18" s="380"/>
      <c r="I18" s="107" t="s">
        <v>28</v>
      </c>
      <c r="J18" s="32" t="str">
        <f>'Rekapitulace stavby'!AN14</f>
        <v>Vyplň údaj</v>
      </c>
      <c r="K18" s="36"/>
      <c r="L18" s="108"/>
      <c r="S18" s="36"/>
      <c r="T18" s="36"/>
      <c r="U18" s="36"/>
      <c r="V18" s="36"/>
      <c r="W18" s="36"/>
      <c r="X18" s="36"/>
      <c r="Y18" s="36"/>
      <c r="Z18" s="36"/>
      <c r="AA18" s="36"/>
      <c r="AB18" s="36"/>
      <c r="AC18" s="36"/>
      <c r="AD18" s="36"/>
      <c r="AE18" s="36"/>
    </row>
    <row r="19" spans="1:31" s="2" customFormat="1" ht="6.9"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31</v>
      </c>
      <c r="E20" s="36"/>
      <c r="F20" s="36"/>
      <c r="G20" s="36"/>
      <c r="H20" s="36"/>
      <c r="I20" s="107" t="s">
        <v>26</v>
      </c>
      <c r="J20" s="109" t="s">
        <v>19</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
        <v>32</v>
      </c>
      <c r="F21" s="36"/>
      <c r="G21" s="36"/>
      <c r="H21" s="36"/>
      <c r="I21" s="107" t="s">
        <v>28</v>
      </c>
      <c r="J21" s="109" t="s">
        <v>19</v>
      </c>
      <c r="K21" s="36"/>
      <c r="L21" s="108"/>
      <c r="S21" s="36"/>
      <c r="T21" s="36"/>
      <c r="U21" s="36"/>
      <c r="V21" s="36"/>
      <c r="W21" s="36"/>
      <c r="X21" s="36"/>
      <c r="Y21" s="36"/>
      <c r="Z21" s="36"/>
      <c r="AA21" s="36"/>
      <c r="AB21" s="36"/>
      <c r="AC21" s="36"/>
      <c r="AD21" s="36"/>
      <c r="AE21" s="36"/>
    </row>
    <row r="22" spans="1:31" s="2" customFormat="1" ht="6.9"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34</v>
      </c>
      <c r="E23" s="36"/>
      <c r="F23" s="36"/>
      <c r="G23" s="36"/>
      <c r="H23" s="36"/>
      <c r="I23" s="107" t="s">
        <v>26</v>
      </c>
      <c r="J23" s="109" t="s">
        <v>19</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
        <v>35</v>
      </c>
      <c r="F24" s="36"/>
      <c r="G24" s="36"/>
      <c r="H24" s="36"/>
      <c r="I24" s="107" t="s">
        <v>28</v>
      </c>
      <c r="J24" s="109" t="s">
        <v>19</v>
      </c>
      <c r="K24" s="36"/>
      <c r="L24" s="108"/>
      <c r="S24" s="36"/>
      <c r="T24" s="36"/>
      <c r="U24" s="36"/>
      <c r="V24" s="36"/>
      <c r="W24" s="36"/>
      <c r="X24" s="36"/>
      <c r="Y24" s="36"/>
      <c r="Z24" s="36"/>
      <c r="AA24" s="36"/>
      <c r="AB24" s="36"/>
      <c r="AC24" s="36"/>
      <c r="AD24" s="36"/>
      <c r="AE24" s="36"/>
    </row>
    <row r="25" spans="1:31" s="2" customFormat="1" ht="6.9"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36</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47.25" customHeight="1">
      <c r="A27" s="111"/>
      <c r="B27" s="112"/>
      <c r="C27" s="111"/>
      <c r="D27" s="111"/>
      <c r="E27" s="381" t="s">
        <v>37</v>
      </c>
      <c r="F27" s="381"/>
      <c r="G27" s="381"/>
      <c r="H27" s="381"/>
      <c r="I27" s="111"/>
      <c r="J27" s="111"/>
      <c r="K27" s="111"/>
      <c r="L27" s="113"/>
      <c r="S27" s="111"/>
      <c r="T27" s="111"/>
      <c r="U27" s="111"/>
      <c r="V27" s="111"/>
      <c r="W27" s="111"/>
      <c r="X27" s="111"/>
      <c r="Y27" s="111"/>
      <c r="Z27" s="111"/>
      <c r="AA27" s="111"/>
      <c r="AB27" s="111"/>
      <c r="AC27" s="111"/>
      <c r="AD27" s="111"/>
      <c r="AE27" s="111"/>
    </row>
    <row r="28" spans="1:31" s="2" customFormat="1" ht="6.9"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38</v>
      </c>
      <c r="E30" s="36"/>
      <c r="F30" s="36"/>
      <c r="G30" s="36"/>
      <c r="H30" s="36"/>
      <c r="I30" s="36"/>
      <c r="J30" s="116">
        <f>ROUND(J84, 2)</f>
        <v>0</v>
      </c>
      <c r="K30" s="36"/>
      <c r="L30" s="108"/>
      <c r="S30" s="36"/>
      <c r="T30" s="36"/>
      <c r="U30" s="36"/>
      <c r="V30" s="36"/>
      <c r="W30" s="36"/>
      <c r="X30" s="36"/>
      <c r="Y30" s="36"/>
      <c r="Z30" s="36"/>
      <c r="AA30" s="36"/>
      <c r="AB30" s="36"/>
      <c r="AC30" s="36"/>
      <c r="AD30" s="36"/>
      <c r="AE30" s="36"/>
    </row>
    <row r="31" spans="1:31" s="2" customFormat="1" ht="6.9"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 customHeight="1">
      <c r="A32" s="36"/>
      <c r="B32" s="41"/>
      <c r="C32" s="36"/>
      <c r="D32" s="36"/>
      <c r="E32" s="36"/>
      <c r="F32" s="117" t="s">
        <v>40</v>
      </c>
      <c r="G32" s="36"/>
      <c r="H32" s="36"/>
      <c r="I32" s="117" t="s">
        <v>39</v>
      </c>
      <c r="J32" s="117" t="s">
        <v>41</v>
      </c>
      <c r="K32" s="36"/>
      <c r="L32" s="108"/>
      <c r="S32" s="36"/>
      <c r="T32" s="36"/>
      <c r="U32" s="36"/>
      <c r="V32" s="36"/>
      <c r="W32" s="36"/>
      <c r="X32" s="36"/>
      <c r="Y32" s="36"/>
      <c r="Z32" s="36"/>
      <c r="AA32" s="36"/>
      <c r="AB32" s="36"/>
      <c r="AC32" s="36"/>
      <c r="AD32" s="36"/>
      <c r="AE32" s="36"/>
    </row>
    <row r="33" spans="1:31" s="2" customFormat="1" ht="14.4" customHeight="1">
      <c r="A33" s="36"/>
      <c r="B33" s="41"/>
      <c r="C33" s="36"/>
      <c r="D33" s="118" t="s">
        <v>42</v>
      </c>
      <c r="E33" s="107" t="s">
        <v>43</v>
      </c>
      <c r="F33" s="119">
        <f>ROUND((SUM(BE84:BE94)),  2)</f>
        <v>0</v>
      </c>
      <c r="G33" s="36"/>
      <c r="H33" s="36"/>
      <c r="I33" s="120">
        <v>0.21</v>
      </c>
      <c r="J33" s="119">
        <f>ROUND(((SUM(BE84:BE94))*I33),  2)</f>
        <v>0</v>
      </c>
      <c r="K33" s="36"/>
      <c r="L33" s="108"/>
      <c r="S33" s="36"/>
      <c r="T33" s="36"/>
      <c r="U33" s="36"/>
      <c r="V33" s="36"/>
      <c r="W33" s="36"/>
      <c r="X33" s="36"/>
      <c r="Y33" s="36"/>
      <c r="Z33" s="36"/>
      <c r="AA33" s="36"/>
      <c r="AB33" s="36"/>
      <c r="AC33" s="36"/>
      <c r="AD33" s="36"/>
      <c r="AE33" s="36"/>
    </row>
    <row r="34" spans="1:31" s="2" customFormat="1" ht="14.4" customHeight="1">
      <c r="A34" s="36"/>
      <c r="B34" s="41"/>
      <c r="C34" s="36"/>
      <c r="D34" s="36"/>
      <c r="E34" s="107" t="s">
        <v>44</v>
      </c>
      <c r="F34" s="119">
        <f>ROUND((SUM(BF84:BF94)),  2)</f>
        <v>0</v>
      </c>
      <c r="G34" s="36"/>
      <c r="H34" s="36"/>
      <c r="I34" s="120">
        <v>0.15</v>
      </c>
      <c r="J34" s="119">
        <f>ROUND(((SUM(BF84:BF94))*I34),  2)</f>
        <v>0</v>
      </c>
      <c r="K34" s="36"/>
      <c r="L34" s="108"/>
      <c r="S34" s="36"/>
      <c r="T34" s="36"/>
      <c r="U34" s="36"/>
      <c r="V34" s="36"/>
      <c r="W34" s="36"/>
      <c r="X34" s="36"/>
      <c r="Y34" s="36"/>
      <c r="Z34" s="36"/>
      <c r="AA34" s="36"/>
      <c r="AB34" s="36"/>
      <c r="AC34" s="36"/>
      <c r="AD34" s="36"/>
      <c r="AE34" s="36"/>
    </row>
    <row r="35" spans="1:31" s="2" customFormat="1" ht="14.4" hidden="1" customHeight="1">
      <c r="A35" s="36"/>
      <c r="B35" s="41"/>
      <c r="C35" s="36"/>
      <c r="D35" s="36"/>
      <c r="E35" s="107" t="s">
        <v>45</v>
      </c>
      <c r="F35" s="119">
        <f>ROUND((SUM(BG84:BG94)),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 hidden="1" customHeight="1">
      <c r="A36" s="36"/>
      <c r="B36" s="41"/>
      <c r="C36" s="36"/>
      <c r="D36" s="36"/>
      <c r="E36" s="107" t="s">
        <v>46</v>
      </c>
      <c r="F36" s="119">
        <f>ROUND((SUM(BH84:BH94)),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 hidden="1" customHeight="1">
      <c r="A37" s="36"/>
      <c r="B37" s="41"/>
      <c r="C37" s="36"/>
      <c r="D37" s="36"/>
      <c r="E37" s="107" t="s">
        <v>47</v>
      </c>
      <c r="F37" s="119">
        <f>ROUND((SUM(BI84:BI94)),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48</v>
      </c>
      <c r="E39" s="123"/>
      <c r="F39" s="123"/>
      <c r="G39" s="124" t="s">
        <v>49</v>
      </c>
      <c r="H39" s="125" t="s">
        <v>50</v>
      </c>
      <c r="I39" s="123"/>
      <c r="J39" s="126">
        <f>SUM(J30:J37)</f>
        <v>0</v>
      </c>
      <c r="K39" s="127"/>
      <c r="L39" s="108"/>
      <c r="S39" s="36"/>
      <c r="T39" s="36"/>
      <c r="U39" s="36"/>
      <c r="V39" s="36"/>
      <c r="W39" s="36"/>
      <c r="X39" s="36"/>
      <c r="Y39" s="36"/>
      <c r="Z39" s="36"/>
      <c r="AA39" s="36"/>
      <c r="AB39" s="36"/>
      <c r="AC39" s="36"/>
      <c r="AD39" s="36"/>
      <c r="AE39" s="36"/>
    </row>
    <row r="40" spans="1:31" s="2" customFormat="1" ht="14.4"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 customHeight="1">
      <c r="A45" s="36"/>
      <c r="B45" s="37"/>
      <c r="C45" s="25" t="s">
        <v>89</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82" t="str">
        <f>E7</f>
        <v>Oprava komunikace ulice Žižkova - Dobříš (zjednodušená DZS+DPS)_revize_R01</v>
      </c>
      <c r="F48" s="383"/>
      <c r="G48" s="383"/>
      <c r="H48" s="383"/>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87</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54" t="str">
        <f>E9</f>
        <v>VON - Vedlejší a ostatní náklady</v>
      </c>
      <c r="F50" s="384"/>
      <c r="G50" s="384"/>
      <c r="H50" s="384"/>
      <c r="I50" s="38"/>
      <c r="J50" s="38"/>
      <c r="K50" s="38"/>
      <c r="L50" s="108"/>
      <c r="S50" s="36"/>
      <c r="T50" s="36"/>
      <c r="U50" s="36"/>
      <c r="V50" s="36"/>
      <c r="W50" s="36"/>
      <c r="X50" s="36"/>
      <c r="Y50" s="36"/>
      <c r="Z50" s="36"/>
      <c r="AA50" s="36"/>
      <c r="AB50" s="36"/>
      <c r="AC50" s="36"/>
      <c r="AD50" s="36"/>
      <c r="AE50" s="36"/>
    </row>
    <row r="51" spans="1:47" s="2" customFormat="1" ht="6.9"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Dobříš</v>
      </c>
      <c r="G52" s="38"/>
      <c r="H52" s="38"/>
      <c r="I52" s="31" t="s">
        <v>23</v>
      </c>
      <c r="J52" s="61" t="str">
        <f>IF(J12="","",J12)</f>
        <v>20. 10. 2020</v>
      </c>
      <c r="K52" s="38"/>
      <c r="L52" s="108"/>
      <c r="S52" s="36"/>
      <c r="T52" s="36"/>
      <c r="U52" s="36"/>
      <c r="V52" s="36"/>
      <c r="W52" s="36"/>
      <c r="X52" s="36"/>
      <c r="Y52" s="36"/>
      <c r="Z52" s="36"/>
      <c r="AA52" s="36"/>
      <c r="AB52" s="36"/>
      <c r="AC52" s="36"/>
      <c r="AD52" s="36"/>
      <c r="AE52" s="36"/>
    </row>
    <row r="53" spans="1:47" s="2" customFormat="1" ht="6.9"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15" customHeight="1">
      <c r="A54" s="36"/>
      <c r="B54" s="37"/>
      <c r="C54" s="31" t="s">
        <v>25</v>
      </c>
      <c r="D54" s="38"/>
      <c r="E54" s="38"/>
      <c r="F54" s="29" t="str">
        <f>E15</f>
        <v>Město Dobříš</v>
      </c>
      <c r="G54" s="38"/>
      <c r="H54" s="38"/>
      <c r="I54" s="31" t="s">
        <v>31</v>
      </c>
      <c r="J54" s="34" t="str">
        <f>E21</f>
        <v>DOPAS s.r.o.</v>
      </c>
      <c r="K54" s="38"/>
      <c r="L54" s="108"/>
      <c r="S54" s="36"/>
      <c r="T54" s="36"/>
      <c r="U54" s="36"/>
      <c r="V54" s="36"/>
      <c r="W54" s="36"/>
      <c r="X54" s="36"/>
      <c r="Y54" s="36"/>
      <c r="Z54" s="36"/>
      <c r="AA54" s="36"/>
      <c r="AB54" s="36"/>
      <c r="AC54" s="36"/>
      <c r="AD54" s="36"/>
      <c r="AE54" s="36"/>
    </row>
    <row r="55" spans="1:47" s="2" customFormat="1" ht="15.15" customHeight="1">
      <c r="A55" s="36"/>
      <c r="B55" s="37"/>
      <c r="C55" s="31" t="s">
        <v>29</v>
      </c>
      <c r="D55" s="38"/>
      <c r="E55" s="38"/>
      <c r="F55" s="29" t="str">
        <f>IF(E18="","",E18)</f>
        <v>Vyplň údaj</v>
      </c>
      <c r="G55" s="38"/>
      <c r="H55" s="38"/>
      <c r="I55" s="31" t="s">
        <v>34</v>
      </c>
      <c r="J55" s="34" t="str">
        <f>E24</f>
        <v>L. Štuller</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90</v>
      </c>
      <c r="D57" s="133"/>
      <c r="E57" s="133"/>
      <c r="F57" s="133"/>
      <c r="G57" s="133"/>
      <c r="H57" s="133"/>
      <c r="I57" s="133"/>
      <c r="J57" s="134" t="s">
        <v>91</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8" customHeight="1">
      <c r="A59" s="36"/>
      <c r="B59" s="37"/>
      <c r="C59" s="135" t="s">
        <v>70</v>
      </c>
      <c r="D59" s="38"/>
      <c r="E59" s="38"/>
      <c r="F59" s="38"/>
      <c r="G59" s="38"/>
      <c r="H59" s="38"/>
      <c r="I59" s="38"/>
      <c r="J59" s="79">
        <f>J84</f>
        <v>0</v>
      </c>
      <c r="K59" s="38"/>
      <c r="L59" s="108"/>
      <c r="S59" s="36"/>
      <c r="T59" s="36"/>
      <c r="U59" s="36"/>
      <c r="V59" s="36"/>
      <c r="W59" s="36"/>
      <c r="X59" s="36"/>
      <c r="Y59" s="36"/>
      <c r="Z59" s="36"/>
      <c r="AA59" s="36"/>
      <c r="AB59" s="36"/>
      <c r="AC59" s="36"/>
      <c r="AD59" s="36"/>
      <c r="AE59" s="36"/>
      <c r="AU59" s="19" t="s">
        <v>92</v>
      </c>
    </row>
    <row r="60" spans="1:47" s="9" customFormat="1" ht="24.9" customHeight="1">
      <c r="B60" s="136"/>
      <c r="C60" s="137"/>
      <c r="D60" s="138" t="s">
        <v>579</v>
      </c>
      <c r="E60" s="139"/>
      <c r="F60" s="139"/>
      <c r="G60" s="139"/>
      <c r="H60" s="139"/>
      <c r="I60" s="139"/>
      <c r="J60" s="140">
        <f>J85</f>
        <v>0</v>
      </c>
      <c r="K60" s="137"/>
      <c r="L60" s="141"/>
    </row>
    <row r="61" spans="1:47" s="10" customFormat="1" ht="19.95" customHeight="1">
      <c r="B61" s="142"/>
      <c r="C61" s="143"/>
      <c r="D61" s="144" t="s">
        <v>580</v>
      </c>
      <c r="E61" s="145"/>
      <c r="F61" s="145"/>
      <c r="G61" s="145"/>
      <c r="H61" s="145"/>
      <c r="I61" s="145"/>
      <c r="J61" s="146">
        <f>J86</f>
        <v>0</v>
      </c>
      <c r="K61" s="143"/>
      <c r="L61" s="147"/>
    </row>
    <row r="62" spans="1:47" s="10" customFormat="1" ht="19.95" customHeight="1">
      <c r="B62" s="142"/>
      <c r="C62" s="143"/>
      <c r="D62" s="144" t="s">
        <v>581</v>
      </c>
      <c r="E62" s="145"/>
      <c r="F62" s="145"/>
      <c r="G62" s="145"/>
      <c r="H62" s="145"/>
      <c r="I62" s="145"/>
      <c r="J62" s="146">
        <f>J88</f>
        <v>0</v>
      </c>
      <c r="K62" s="143"/>
      <c r="L62" s="147"/>
    </row>
    <row r="63" spans="1:47" s="10" customFormat="1" ht="19.95" customHeight="1">
      <c r="B63" s="142"/>
      <c r="C63" s="143"/>
      <c r="D63" s="144" t="s">
        <v>582</v>
      </c>
      <c r="E63" s="145"/>
      <c r="F63" s="145"/>
      <c r="G63" s="145"/>
      <c r="H63" s="145"/>
      <c r="I63" s="145"/>
      <c r="J63" s="146">
        <f>J90</f>
        <v>0</v>
      </c>
      <c r="K63" s="143"/>
      <c r="L63" s="147"/>
    </row>
    <row r="64" spans="1:47" s="10" customFormat="1" ht="19.95" customHeight="1">
      <c r="B64" s="142"/>
      <c r="C64" s="143"/>
      <c r="D64" s="144" t="s">
        <v>583</v>
      </c>
      <c r="E64" s="145"/>
      <c r="F64" s="145"/>
      <c r="G64" s="145"/>
      <c r="H64" s="145"/>
      <c r="I64" s="145"/>
      <c r="J64" s="146">
        <f>J93</f>
        <v>0</v>
      </c>
      <c r="K64" s="143"/>
      <c r="L64" s="147"/>
    </row>
    <row r="65" spans="1:31" s="2" customFormat="1" ht="21.75" customHeight="1">
      <c r="A65" s="36"/>
      <c r="B65" s="37"/>
      <c r="C65" s="38"/>
      <c r="D65" s="38"/>
      <c r="E65" s="38"/>
      <c r="F65" s="38"/>
      <c r="G65" s="38"/>
      <c r="H65" s="38"/>
      <c r="I65" s="38"/>
      <c r="J65" s="38"/>
      <c r="K65" s="38"/>
      <c r="L65" s="108"/>
      <c r="S65" s="36"/>
      <c r="T65" s="36"/>
      <c r="U65" s="36"/>
      <c r="V65" s="36"/>
      <c r="W65" s="36"/>
      <c r="X65" s="36"/>
      <c r="Y65" s="36"/>
      <c r="Z65" s="36"/>
      <c r="AA65" s="36"/>
      <c r="AB65" s="36"/>
      <c r="AC65" s="36"/>
      <c r="AD65" s="36"/>
      <c r="AE65" s="36"/>
    </row>
    <row r="66" spans="1:31" s="2" customFormat="1" ht="6.9" customHeight="1">
      <c r="A66" s="36"/>
      <c r="B66" s="49"/>
      <c r="C66" s="50"/>
      <c r="D66" s="50"/>
      <c r="E66" s="50"/>
      <c r="F66" s="50"/>
      <c r="G66" s="50"/>
      <c r="H66" s="50"/>
      <c r="I66" s="50"/>
      <c r="J66" s="50"/>
      <c r="K66" s="50"/>
      <c r="L66" s="108"/>
      <c r="S66" s="36"/>
      <c r="T66" s="36"/>
      <c r="U66" s="36"/>
      <c r="V66" s="36"/>
      <c r="W66" s="36"/>
      <c r="X66" s="36"/>
      <c r="Y66" s="36"/>
      <c r="Z66" s="36"/>
      <c r="AA66" s="36"/>
      <c r="AB66" s="36"/>
      <c r="AC66" s="36"/>
      <c r="AD66" s="36"/>
      <c r="AE66" s="36"/>
    </row>
    <row r="70" spans="1:31" s="2" customFormat="1" ht="6.9" customHeight="1">
      <c r="A70" s="36"/>
      <c r="B70" s="51"/>
      <c r="C70" s="52"/>
      <c r="D70" s="52"/>
      <c r="E70" s="52"/>
      <c r="F70" s="52"/>
      <c r="G70" s="52"/>
      <c r="H70" s="52"/>
      <c r="I70" s="52"/>
      <c r="J70" s="52"/>
      <c r="K70" s="52"/>
      <c r="L70" s="108"/>
      <c r="S70" s="36"/>
      <c r="T70" s="36"/>
      <c r="U70" s="36"/>
      <c r="V70" s="36"/>
      <c r="W70" s="36"/>
      <c r="X70" s="36"/>
      <c r="Y70" s="36"/>
      <c r="Z70" s="36"/>
      <c r="AA70" s="36"/>
      <c r="AB70" s="36"/>
      <c r="AC70" s="36"/>
      <c r="AD70" s="36"/>
      <c r="AE70" s="36"/>
    </row>
    <row r="71" spans="1:31" s="2" customFormat="1" ht="24.9" customHeight="1">
      <c r="A71" s="36"/>
      <c r="B71" s="37"/>
      <c r="C71" s="25" t="s">
        <v>104</v>
      </c>
      <c r="D71" s="38"/>
      <c r="E71" s="38"/>
      <c r="F71" s="38"/>
      <c r="G71" s="38"/>
      <c r="H71" s="38"/>
      <c r="I71" s="38"/>
      <c r="J71" s="38"/>
      <c r="K71" s="38"/>
      <c r="L71" s="108"/>
      <c r="S71" s="36"/>
      <c r="T71" s="36"/>
      <c r="U71" s="36"/>
      <c r="V71" s="36"/>
      <c r="W71" s="36"/>
      <c r="X71" s="36"/>
      <c r="Y71" s="36"/>
      <c r="Z71" s="36"/>
      <c r="AA71" s="36"/>
      <c r="AB71" s="36"/>
      <c r="AC71" s="36"/>
      <c r="AD71" s="36"/>
      <c r="AE71" s="36"/>
    </row>
    <row r="72" spans="1:31" s="2" customFormat="1" ht="6.9" customHeight="1">
      <c r="A72" s="36"/>
      <c r="B72" s="37"/>
      <c r="C72" s="38"/>
      <c r="D72" s="38"/>
      <c r="E72" s="38"/>
      <c r="F72" s="38"/>
      <c r="G72" s="38"/>
      <c r="H72" s="38"/>
      <c r="I72" s="38"/>
      <c r="J72" s="38"/>
      <c r="K72" s="38"/>
      <c r="L72" s="108"/>
      <c r="S72" s="36"/>
      <c r="T72" s="36"/>
      <c r="U72" s="36"/>
      <c r="V72" s="36"/>
      <c r="W72" s="36"/>
      <c r="X72" s="36"/>
      <c r="Y72" s="36"/>
      <c r="Z72" s="36"/>
      <c r="AA72" s="36"/>
      <c r="AB72" s="36"/>
      <c r="AC72" s="36"/>
      <c r="AD72" s="36"/>
      <c r="AE72" s="36"/>
    </row>
    <row r="73" spans="1:31" s="2" customFormat="1" ht="12" customHeight="1">
      <c r="A73" s="36"/>
      <c r="B73" s="37"/>
      <c r="C73" s="31" t="s">
        <v>16</v>
      </c>
      <c r="D73" s="38"/>
      <c r="E73" s="38"/>
      <c r="F73" s="38"/>
      <c r="G73" s="38"/>
      <c r="H73" s="38"/>
      <c r="I73" s="38"/>
      <c r="J73" s="38"/>
      <c r="K73" s="38"/>
      <c r="L73" s="108"/>
      <c r="S73" s="36"/>
      <c r="T73" s="36"/>
      <c r="U73" s="36"/>
      <c r="V73" s="36"/>
      <c r="W73" s="36"/>
      <c r="X73" s="36"/>
      <c r="Y73" s="36"/>
      <c r="Z73" s="36"/>
      <c r="AA73" s="36"/>
      <c r="AB73" s="36"/>
      <c r="AC73" s="36"/>
      <c r="AD73" s="36"/>
      <c r="AE73" s="36"/>
    </row>
    <row r="74" spans="1:31" s="2" customFormat="1" ht="16.5" customHeight="1">
      <c r="A74" s="36"/>
      <c r="B74" s="37"/>
      <c r="C74" s="38"/>
      <c r="D74" s="38"/>
      <c r="E74" s="382" t="str">
        <f>E7</f>
        <v>Oprava komunikace ulice Žižkova - Dobříš (zjednodušená DZS+DPS)_revize_R01</v>
      </c>
      <c r="F74" s="383"/>
      <c r="G74" s="383"/>
      <c r="H74" s="383"/>
      <c r="I74" s="38"/>
      <c r="J74" s="38"/>
      <c r="K74" s="38"/>
      <c r="L74" s="108"/>
      <c r="S74" s="36"/>
      <c r="T74" s="36"/>
      <c r="U74" s="36"/>
      <c r="V74" s="36"/>
      <c r="W74" s="36"/>
      <c r="X74" s="36"/>
      <c r="Y74" s="36"/>
      <c r="Z74" s="36"/>
      <c r="AA74" s="36"/>
      <c r="AB74" s="36"/>
      <c r="AC74" s="36"/>
      <c r="AD74" s="36"/>
      <c r="AE74" s="36"/>
    </row>
    <row r="75" spans="1:31" s="2" customFormat="1" ht="12" customHeight="1">
      <c r="A75" s="36"/>
      <c r="B75" s="37"/>
      <c r="C75" s="31" t="s">
        <v>87</v>
      </c>
      <c r="D75" s="38"/>
      <c r="E75" s="38"/>
      <c r="F75" s="38"/>
      <c r="G75" s="38"/>
      <c r="H75" s="38"/>
      <c r="I75" s="38"/>
      <c r="J75" s="38"/>
      <c r="K75" s="38"/>
      <c r="L75" s="108"/>
      <c r="S75" s="36"/>
      <c r="T75" s="36"/>
      <c r="U75" s="36"/>
      <c r="V75" s="36"/>
      <c r="W75" s="36"/>
      <c r="X75" s="36"/>
      <c r="Y75" s="36"/>
      <c r="Z75" s="36"/>
      <c r="AA75" s="36"/>
      <c r="AB75" s="36"/>
      <c r="AC75" s="36"/>
      <c r="AD75" s="36"/>
      <c r="AE75" s="36"/>
    </row>
    <row r="76" spans="1:31" s="2" customFormat="1" ht="16.5" customHeight="1">
      <c r="A76" s="36"/>
      <c r="B76" s="37"/>
      <c r="C76" s="38"/>
      <c r="D76" s="38"/>
      <c r="E76" s="354" t="str">
        <f>E9</f>
        <v>VON - Vedlejší a ostatní náklady</v>
      </c>
      <c r="F76" s="384"/>
      <c r="G76" s="384"/>
      <c r="H76" s="384"/>
      <c r="I76" s="38"/>
      <c r="J76" s="38"/>
      <c r="K76" s="38"/>
      <c r="L76" s="108"/>
      <c r="S76" s="36"/>
      <c r="T76" s="36"/>
      <c r="U76" s="36"/>
      <c r="V76" s="36"/>
      <c r="W76" s="36"/>
      <c r="X76" s="36"/>
      <c r="Y76" s="36"/>
      <c r="Z76" s="36"/>
      <c r="AA76" s="36"/>
      <c r="AB76" s="36"/>
      <c r="AC76" s="36"/>
      <c r="AD76" s="36"/>
      <c r="AE76" s="36"/>
    </row>
    <row r="77" spans="1:31" s="2" customFormat="1" ht="6.9" customHeight="1">
      <c r="A77" s="36"/>
      <c r="B77" s="37"/>
      <c r="C77" s="38"/>
      <c r="D77" s="38"/>
      <c r="E77" s="38"/>
      <c r="F77" s="38"/>
      <c r="G77" s="38"/>
      <c r="H77" s="38"/>
      <c r="I77" s="38"/>
      <c r="J77" s="38"/>
      <c r="K77" s="38"/>
      <c r="L77" s="108"/>
      <c r="S77" s="36"/>
      <c r="T77" s="36"/>
      <c r="U77" s="36"/>
      <c r="V77" s="36"/>
      <c r="W77" s="36"/>
      <c r="X77" s="36"/>
      <c r="Y77" s="36"/>
      <c r="Z77" s="36"/>
      <c r="AA77" s="36"/>
      <c r="AB77" s="36"/>
      <c r="AC77" s="36"/>
      <c r="AD77" s="36"/>
      <c r="AE77" s="36"/>
    </row>
    <row r="78" spans="1:31" s="2" customFormat="1" ht="12" customHeight="1">
      <c r="A78" s="36"/>
      <c r="B78" s="37"/>
      <c r="C78" s="31" t="s">
        <v>21</v>
      </c>
      <c r="D78" s="38"/>
      <c r="E78" s="38"/>
      <c r="F78" s="29" t="str">
        <f>F12</f>
        <v>Dobříš</v>
      </c>
      <c r="G78" s="38"/>
      <c r="H78" s="38"/>
      <c r="I78" s="31" t="s">
        <v>23</v>
      </c>
      <c r="J78" s="61" t="str">
        <f>IF(J12="","",J12)</f>
        <v>20. 10. 2020</v>
      </c>
      <c r="K78" s="38"/>
      <c r="L78" s="108"/>
      <c r="S78" s="36"/>
      <c r="T78" s="36"/>
      <c r="U78" s="36"/>
      <c r="V78" s="36"/>
      <c r="W78" s="36"/>
      <c r="X78" s="36"/>
      <c r="Y78" s="36"/>
      <c r="Z78" s="36"/>
      <c r="AA78" s="36"/>
      <c r="AB78" s="36"/>
      <c r="AC78" s="36"/>
      <c r="AD78" s="36"/>
      <c r="AE78" s="36"/>
    </row>
    <row r="79" spans="1:31" s="2" customFormat="1" ht="6.9" customHeight="1">
      <c r="A79" s="36"/>
      <c r="B79" s="37"/>
      <c r="C79" s="38"/>
      <c r="D79" s="38"/>
      <c r="E79" s="38"/>
      <c r="F79" s="38"/>
      <c r="G79" s="38"/>
      <c r="H79" s="38"/>
      <c r="I79" s="38"/>
      <c r="J79" s="38"/>
      <c r="K79" s="38"/>
      <c r="L79" s="108"/>
      <c r="S79" s="36"/>
      <c r="T79" s="36"/>
      <c r="U79" s="36"/>
      <c r="V79" s="36"/>
      <c r="W79" s="36"/>
      <c r="X79" s="36"/>
      <c r="Y79" s="36"/>
      <c r="Z79" s="36"/>
      <c r="AA79" s="36"/>
      <c r="AB79" s="36"/>
      <c r="AC79" s="36"/>
      <c r="AD79" s="36"/>
      <c r="AE79" s="36"/>
    </row>
    <row r="80" spans="1:31" s="2" customFormat="1" ht="15.15" customHeight="1">
      <c r="A80" s="36"/>
      <c r="B80" s="37"/>
      <c r="C80" s="31" t="s">
        <v>25</v>
      </c>
      <c r="D80" s="38"/>
      <c r="E80" s="38"/>
      <c r="F80" s="29" t="str">
        <f>E15</f>
        <v>Město Dobříš</v>
      </c>
      <c r="G80" s="38"/>
      <c r="H80" s="38"/>
      <c r="I80" s="31" t="s">
        <v>31</v>
      </c>
      <c r="J80" s="34" t="str">
        <f>E21</f>
        <v>DOPAS s.r.o.</v>
      </c>
      <c r="K80" s="38"/>
      <c r="L80" s="108"/>
      <c r="S80" s="36"/>
      <c r="T80" s="36"/>
      <c r="U80" s="36"/>
      <c r="V80" s="36"/>
      <c r="W80" s="36"/>
      <c r="X80" s="36"/>
      <c r="Y80" s="36"/>
      <c r="Z80" s="36"/>
      <c r="AA80" s="36"/>
      <c r="AB80" s="36"/>
      <c r="AC80" s="36"/>
      <c r="AD80" s="36"/>
      <c r="AE80" s="36"/>
    </row>
    <row r="81" spans="1:65" s="2" customFormat="1" ht="15.15" customHeight="1">
      <c r="A81" s="36"/>
      <c r="B81" s="37"/>
      <c r="C81" s="31" t="s">
        <v>29</v>
      </c>
      <c r="D81" s="38"/>
      <c r="E81" s="38"/>
      <c r="F81" s="29" t="str">
        <f>IF(E18="","",E18)</f>
        <v>Vyplň údaj</v>
      </c>
      <c r="G81" s="38"/>
      <c r="H81" s="38"/>
      <c r="I81" s="31" t="s">
        <v>34</v>
      </c>
      <c r="J81" s="34" t="str">
        <f>E24</f>
        <v>L. Štuller</v>
      </c>
      <c r="K81" s="38"/>
      <c r="L81" s="108"/>
      <c r="S81" s="36"/>
      <c r="T81" s="36"/>
      <c r="U81" s="36"/>
      <c r="V81" s="36"/>
      <c r="W81" s="36"/>
      <c r="X81" s="36"/>
      <c r="Y81" s="36"/>
      <c r="Z81" s="36"/>
      <c r="AA81" s="36"/>
      <c r="AB81" s="36"/>
      <c r="AC81" s="36"/>
      <c r="AD81" s="36"/>
      <c r="AE81" s="36"/>
    </row>
    <row r="82" spans="1:65" s="2" customFormat="1" ht="10.35" customHeight="1">
      <c r="A82" s="36"/>
      <c r="B82" s="37"/>
      <c r="C82" s="38"/>
      <c r="D82" s="38"/>
      <c r="E82" s="38"/>
      <c r="F82" s="38"/>
      <c r="G82" s="38"/>
      <c r="H82" s="38"/>
      <c r="I82" s="38"/>
      <c r="J82" s="38"/>
      <c r="K82" s="38"/>
      <c r="L82" s="108"/>
      <c r="S82" s="36"/>
      <c r="T82" s="36"/>
      <c r="U82" s="36"/>
      <c r="V82" s="36"/>
      <c r="W82" s="36"/>
      <c r="X82" s="36"/>
      <c r="Y82" s="36"/>
      <c r="Z82" s="36"/>
      <c r="AA82" s="36"/>
      <c r="AB82" s="36"/>
      <c r="AC82" s="36"/>
      <c r="AD82" s="36"/>
      <c r="AE82" s="36"/>
    </row>
    <row r="83" spans="1:65" s="11" customFormat="1" ht="29.25" customHeight="1">
      <c r="A83" s="148"/>
      <c r="B83" s="149"/>
      <c r="C83" s="150" t="s">
        <v>105</v>
      </c>
      <c r="D83" s="151" t="s">
        <v>57</v>
      </c>
      <c r="E83" s="151" t="s">
        <v>53</v>
      </c>
      <c r="F83" s="151" t="s">
        <v>54</v>
      </c>
      <c r="G83" s="151" t="s">
        <v>106</v>
      </c>
      <c r="H83" s="151" t="s">
        <v>107</v>
      </c>
      <c r="I83" s="151" t="s">
        <v>108</v>
      </c>
      <c r="J83" s="151" t="s">
        <v>91</v>
      </c>
      <c r="K83" s="152" t="s">
        <v>109</v>
      </c>
      <c r="L83" s="153"/>
      <c r="M83" s="70" t="s">
        <v>19</v>
      </c>
      <c r="N83" s="71" t="s">
        <v>42</v>
      </c>
      <c r="O83" s="71" t="s">
        <v>110</v>
      </c>
      <c r="P83" s="71" t="s">
        <v>111</v>
      </c>
      <c r="Q83" s="71" t="s">
        <v>112</v>
      </c>
      <c r="R83" s="71" t="s">
        <v>113</v>
      </c>
      <c r="S83" s="71" t="s">
        <v>114</v>
      </c>
      <c r="T83" s="72" t="s">
        <v>115</v>
      </c>
      <c r="U83" s="148"/>
      <c r="V83" s="148"/>
      <c r="W83" s="148"/>
      <c r="X83" s="148"/>
      <c r="Y83" s="148"/>
      <c r="Z83" s="148"/>
      <c r="AA83" s="148"/>
      <c r="AB83" s="148"/>
      <c r="AC83" s="148"/>
      <c r="AD83" s="148"/>
      <c r="AE83" s="148"/>
    </row>
    <row r="84" spans="1:65" s="2" customFormat="1" ht="22.8" customHeight="1">
      <c r="A84" s="36"/>
      <c r="B84" s="37"/>
      <c r="C84" s="77" t="s">
        <v>116</v>
      </c>
      <c r="D84" s="38"/>
      <c r="E84" s="38"/>
      <c r="F84" s="38"/>
      <c r="G84" s="38"/>
      <c r="H84" s="38"/>
      <c r="I84" s="38"/>
      <c r="J84" s="154">
        <f>BK84</f>
        <v>0</v>
      </c>
      <c r="K84" s="38"/>
      <c r="L84" s="41"/>
      <c r="M84" s="73"/>
      <c r="N84" s="155"/>
      <c r="O84" s="74"/>
      <c r="P84" s="156">
        <f>P85</f>
        <v>0</v>
      </c>
      <c r="Q84" s="74"/>
      <c r="R84" s="156">
        <f>R85</f>
        <v>0</v>
      </c>
      <c r="S84" s="74"/>
      <c r="T84" s="157">
        <f>T85</f>
        <v>0</v>
      </c>
      <c r="U84" s="36"/>
      <c r="V84" s="36"/>
      <c r="W84" s="36"/>
      <c r="X84" s="36"/>
      <c r="Y84" s="36"/>
      <c r="Z84" s="36"/>
      <c r="AA84" s="36"/>
      <c r="AB84" s="36"/>
      <c r="AC84" s="36"/>
      <c r="AD84" s="36"/>
      <c r="AE84" s="36"/>
      <c r="AT84" s="19" t="s">
        <v>71</v>
      </c>
      <c r="AU84" s="19" t="s">
        <v>92</v>
      </c>
      <c r="BK84" s="158">
        <f>BK85</f>
        <v>0</v>
      </c>
    </row>
    <row r="85" spans="1:65" s="12" customFormat="1" ht="25.95" customHeight="1">
      <c r="B85" s="159"/>
      <c r="C85" s="160"/>
      <c r="D85" s="161" t="s">
        <v>71</v>
      </c>
      <c r="E85" s="162" t="s">
        <v>584</v>
      </c>
      <c r="F85" s="162" t="s">
        <v>585</v>
      </c>
      <c r="G85" s="160"/>
      <c r="H85" s="160"/>
      <c r="I85" s="163"/>
      <c r="J85" s="164">
        <f>BK85</f>
        <v>0</v>
      </c>
      <c r="K85" s="160"/>
      <c r="L85" s="165"/>
      <c r="M85" s="166"/>
      <c r="N85" s="167"/>
      <c r="O85" s="167"/>
      <c r="P85" s="168">
        <f>P86+P88+P90+P93</f>
        <v>0</v>
      </c>
      <c r="Q85" s="167"/>
      <c r="R85" s="168">
        <f>R86+R88+R90+R93</f>
        <v>0</v>
      </c>
      <c r="S85" s="167"/>
      <c r="T85" s="169">
        <f>T86+T88+T90+T93</f>
        <v>0</v>
      </c>
      <c r="AR85" s="170" t="s">
        <v>149</v>
      </c>
      <c r="AT85" s="171" t="s">
        <v>71</v>
      </c>
      <c r="AU85" s="171" t="s">
        <v>72</v>
      </c>
      <c r="AY85" s="170" t="s">
        <v>119</v>
      </c>
      <c r="BK85" s="172">
        <f>BK86+BK88+BK90+BK93</f>
        <v>0</v>
      </c>
    </row>
    <row r="86" spans="1:65" s="12" customFormat="1" ht="22.8" customHeight="1">
      <c r="B86" s="159"/>
      <c r="C86" s="160"/>
      <c r="D86" s="161" t="s">
        <v>71</v>
      </c>
      <c r="E86" s="173" t="s">
        <v>586</v>
      </c>
      <c r="F86" s="173" t="s">
        <v>587</v>
      </c>
      <c r="G86" s="160"/>
      <c r="H86" s="160"/>
      <c r="I86" s="163"/>
      <c r="J86" s="174">
        <f>BK86</f>
        <v>0</v>
      </c>
      <c r="K86" s="160"/>
      <c r="L86" s="165"/>
      <c r="M86" s="166"/>
      <c r="N86" s="167"/>
      <c r="O86" s="167"/>
      <c r="P86" s="168">
        <f>P87</f>
        <v>0</v>
      </c>
      <c r="Q86" s="167"/>
      <c r="R86" s="168">
        <f>R87</f>
        <v>0</v>
      </c>
      <c r="S86" s="167"/>
      <c r="T86" s="169">
        <f>T87</f>
        <v>0</v>
      </c>
      <c r="AR86" s="170" t="s">
        <v>149</v>
      </c>
      <c r="AT86" s="171" t="s">
        <v>71</v>
      </c>
      <c r="AU86" s="171" t="s">
        <v>80</v>
      </c>
      <c r="AY86" s="170" t="s">
        <v>119</v>
      </c>
      <c r="BK86" s="172">
        <f>BK87</f>
        <v>0</v>
      </c>
    </row>
    <row r="87" spans="1:65" s="2" customFormat="1" ht="24.15" customHeight="1">
      <c r="A87" s="36"/>
      <c r="B87" s="37"/>
      <c r="C87" s="175" t="s">
        <v>80</v>
      </c>
      <c r="D87" s="175" t="s">
        <v>121</v>
      </c>
      <c r="E87" s="176" t="s">
        <v>588</v>
      </c>
      <c r="F87" s="177" t="s">
        <v>589</v>
      </c>
      <c r="G87" s="178" t="s">
        <v>590</v>
      </c>
      <c r="H87" s="179">
        <v>1</v>
      </c>
      <c r="I87" s="180"/>
      <c r="J87" s="181">
        <f>ROUND(I87*H87,2)</f>
        <v>0</v>
      </c>
      <c r="K87" s="177" t="s">
        <v>125</v>
      </c>
      <c r="L87" s="41"/>
      <c r="M87" s="182" t="s">
        <v>19</v>
      </c>
      <c r="N87" s="183" t="s">
        <v>43</v>
      </c>
      <c r="O87" s="66"/>
      <c r="P87" s="184">
        <f>O87*H87</f>
        <v>0</v>
      </c>
      <c r="Q87" s="184">
        <v>0</v>
      </c>
      <c r="R87" s="184">
        <f>Q87*H87</f>
        <v>0</v>
      </c>
      <c r="S87" s="184">
        <v>0</v>
      </c>
      <c r="T87" s="185">
        <f>S87*H87</f>
        <v>0</v>
      </c>
      <c r="U87" s="36"/>
      <c r="V87" s="36"/>
      <c r="W87" s="36"/>
      <c r="X87" s="36"/>
      <c r="Y87" s="36"/>
      <c r="Z87" s="36"/>
      <c r="AA87" s="36"/>
      <c r="AB87" s="36"/>
      <c r="AC87" s="36"/>
      <c r="AD87" s="36"/>
      <c r="AE87" s="36"/>
      <c r="AR87" s="186" t="s">
        <v>591</v>
      </c>
      <c r="AT87" s="186" t="s">
        <v>121</v>
      </c>
      <c r="AU87" s="186" t="s">
        <v>82</v>
      </c>
      <c r="AY87" s="19" t="s">
        <v>119</v>
      </c>
      <c r="BE87" s="187">
        <f>IF(N87="základní",J87,0)</f>
        <v>0</v>
      </c>
      <c r="BF87" s="187">
        <f>IF(N87="snížená",J87,0)</f>
        <v>0</v>
      </c>
      <c r="BG87" s="187">
        <f>IF(N87="zákl. přenesená",J87,0)</f>
        <v>0</v>
      </c>
      <c r="BH87" s="187">
        <f>IF(N87="sníž. přenesená",J87,0)</f>
        <v>0</v>
      </c>
      <c r="BI87" s="187">
        <f>IF(N87="nulová",J87,0)</f>
        <v>0</v>
      </c>
      <c r="BJ87" s="19" t="s">
        <v>80</v>
      </c>
      <c r="BK87" s="187">
        <f>ROUND(I87*H87,2)</f>
        <v>0</v>
      </c>
      <c r="BL87" s="19" t="s">
        <v>591</v>
      </c>
      <c r="BM87" s="186" t="s">
        <v>592</v>
      </c>
    </row>
    <row r="88" spans="1:65" s="12" customFormat="1" ht="22.8" customHeight="1">
      <c r="B88" s="159"/>
      <c r="C88" s="160"/>
      <c r="D88" s="161" t="s">
        <v>71</v>
      </c>
      <c r="E88" s="173" t="s">
        <v>593</v>
      </c>
      <c r="F88" s="173" t="s">
        <v>594</v>
      </c>
      <c r="G88" s="160"/>
      <c r="H88" s="160"/>
      <c r="I88" s="163"/>
      <c r="J88" s="174">
        <f>BK88</f>
        <v>0</v>
      </c>
      <c r="K88" s="160"/>
      <c r="L88" s="165"/>
      <c r="M88" s="166"/>
      <c r="N88" s="167"/>
      <c r="O88" s="167"/>
      <c r="P88" s="168">
        <f>P89</f>
        <v>0</v>
      </c>
      <c r="Q88" s="167"/>
      <c r="R88" s="168">
        <f>R89</f>
        <v>0</v>
      </c>
      <c r="S88" s="167"/>
      <c r="T88" s="169">
        <f>T89</f>
        <v>0</v>
      </c>
      <c r="AR88" s="170" t="s">
        <v>149</v>
      </c>
      <c r="AT88" s="171" t="s">
        <v>71</v>
      </c>
      <c r="AU88" s="171" t="s">
        <v>80</v>
      </c>
      <c r="AY88" s="170" t="s">
        <v>119</v>
      </c>
      <c r="BK88" s="172">
        <f>BK89</f>
        <v>0</v>
      </c>
    </row>
    <row r="89" spans="1:65" s="2" customFormat="1" ht="14.4" customHeight="1">
      <c r="A89" s="36"/>
      <c r="B89" s="37"/>
      <c r="C89" s="175" t="s">
        <v>82</v>
      </c>
      <c r="D89" s="175" t="s">
        <v>121</v>
      </c>
      <c r="E89" s="176" t="s">
        <v>595</v>
      </c>
      <c r="F89" s="177" t="s">
        <v>596</v>
      </c>
      <c r="G89" s="178" t="s">
        <v>590</v>
      </c>
      <c r="H89" s="179">
        <v>1</v>
      </c>
      <c r="I89" s="180"/>
      <c r="J89" s="181">
        <f>ROUND(I89*H89,2)</f>
        <v>0</v>
      </c>
      <c r="K89" s="177" t="s">
        <v>125</v>
      </c>
      <c r="L89" s="41"/>
      <c r="M89" s="182" t="s">
        <v>19</v>
      </c>
      <c r="N89" s="183" t="s">
        <v>43</v>
      </c>
      <c r="O89" s="66"/>
      <c r="P89" s="184">
        <f>O89*H89</f>
        <v>0</v>
      </c>
      <c r="Q89" s="184">
        <v>0</v>
      </c>
      <c r="R89" s="184">
        <f>Q89*H89</f>
        <v>0</v>
      </c>
      <c r="S89" s="184">
        <v>0</v>
      </c>
      <c r="T89" s="185">
        <f>S89*H89</f>
        <v>0</v>
      </c>
      <c r="U89" s="36"/>
      <c r="V89" s="36"/>
      <c r="W89" s="36"/>
      <c r="X89" s="36"/>
      <c r="Y89" s="36"/>
      <c r="Z89" s="36"/>
      <c r="AA89" s="36"/>
      <c r="AB89" s="36"/>
      <c r="AC89" s="36"/>
      <c r="AD89" s="36"/>
      <c r="AE89" s="36"/>
      <c r="AR89" s="186" t="s">
        <v>591</v>
      </c>
      <c r="AT89" s="186" t="s">
        <v>121</v>
      </c>
      <c r="AU89" s="186" t="s">
        <v>82</v>
      </c>
      <c r="AY89" s="19" t="s">
        <v>119</v>
      </c>
      <c r="BE89" s="187">
        <f>IF(N89="základní",J89,0)</f>
        <v>0</v>
      </c>
      <c r="BF89" s="187">
        <f>IF(N89="snížená",J89,0)</f>
        <v>0</v>
      </c>
      <c r="BG89" s="187">
        <f>IF(N89="zákl. přenesená",J89,0)</f>
        <v>0</v>
      </c>
      <c r="BH89" s="187">
        <f>IF(N89="sníž. přenesená",J89,0)</f>
        <v>0</v>
      </c>
      <c r="BI89" s="187">
        <f>IF(N89="nulová",J89,0)</f>
        <v>0</v>
      </c>
      <c r="BJ89" s="19" t="s">
        <v>80</v>
      </c>
      <c r="BK89" s="187">
        <f>ROUND(I89*H89,2)</f>
        <v>0</v>
      </c>
      <c r="BL89" s="19" t="s">
        <v>591</v>
      </c>
      <c r="BM89" s="186" t="s">
        <v>597</v>
      </c>
    </row>
    <row r="90" spans="1:65" s="12" customFormat="1" ht="22.8" customHeight="1">
      <c r="B90" s="159"/>
      <c r="C90" s="160"/>
      <c r="D90" s="161" t="s">
        <v>71</v>
      </c>
      <c r="E90" s="173" t="s">
        <v>598</v>
      </c>
      <c r="F90" s="173" t="s">
        <v>599</v>
      </c>
      <c r="G90" s="160"/>
      <c r="H90" s="160"/>
      <c r="I90" s="163"/>
      <c r="J90" s="174">
        <f>BK90</f>
        <v>0</v>
      </c>
      <c r="K90" s="160"/>
      <c r="L90" s="165"/>
      <c r="M90" s="166"/>
      <c r="N90" s="167"/>
      <c r="O90" s="167"/>
      <c r="P90" s="168">
        <f>SUM(P91:P92)</f>
        <v>0</v>
      </c>
      <c r="Q90" s="167"/>
      <c r="R90" s="168">
        <f>SUM(R91:R92)</f>
        <v>0</v>
      </c>
      <c r="S90" s="167"/>
      <c r="T90" s="169">
        <f>SUM(T91:T92)</f>
        <v>0</v>
      </c>
      <c r="AR90" s="170" t="s">
        <v>149</v>
      </c>
      <c r="AT90" s="171" t="s">
        <v>71</v>
      </c>
      <c r="AU90" s="171" t="s">
        <v>80</v>
      </c>
      <c r="AY90" s="170" t="s">
        <v>119</v>
      </c>
      <c r="BK90" s="172">
        <f>SUM(BK91:BK92)</f>
        <v>0</v>
      </c>
    </row>
    <row r="91" spans="1:65" s="2" customFormat="1" ht="24.15" customHeight="1">
      <c r="A91" s="36"/>
      <c r="B91" s="37"/>
      <c r="C91" s="175" t="s">
        <v>139</v>
      </c>
      <c r="D91" s="175" t="s">
        <v>121</v>
      </c>
      <c r="E91" s="176" t="s">
        <v>600</v>
      </c>
      <c r="F91" s="177" t="s">
        <v>601</v>
      </c>
      <c r="G91" s="178" t="s">
        <v>590</v>
      </c>
      <c r="H91" s="179">
        <v>1</v>
      </c>
      <c r="I91" s="180"/>
      <c r="J91" s="181">
        <f>ROUND(I91*H91,2)</f>
        <v>0</v>
      </c>
      <c r="K91" s="177" t="s">
        <v>125</v>
      </c>
      <c r="L91" s="41"/>
      <c r="M91" s="182" t="s">
        <v>19</v>
      </c>
      <c r="N91" s="183" t="s">
        <v>43</v>
      </c>
      <c r="O91" s="66"/>
      <c r="P91" s="184">
        <f>O91*H91</f>
        <v>0</v>
      </c>
      <c r="Q91" s="184">
        <v>0</v>
      </c>
      <c r="R91" s="184">
        <f>Q91*H91</f>
        <v>0</v>
      </c>
      <c r="S91" s="184">
        <v>0</v>
      </c>
      <c r="T91" s="185">
        <f>S91*H91</f>
        <v>0</v>
      </c>
      <c r="U91" s="36"/>
      <c r="V91" s="36"/>
      <c r="W91" s="36"/>
      <c r="X91" s="36"/>
      <c r="Y91" s="36"/>
      <c r="Z91" s="36"/>
      <c r="AA91" s="36"/>
      <c r="AB91" s="36"/>
      <c r="AC91" s="36"/>
      <c r="AD91" s="36"/>
      <c r="AE91" s="36"/>
      <c r="AR91" s="186" t="s">
        <v>591</v>
      </c>
      <c r="AT91" s="186" t="s">
        <v>121</v>
      </c>
      <c r="AU91" s="186" t="s">
        <v>82</v>
      </c>
      <c r="AY91" s="19" t="s">
        <v>119</v>
      </c>
      <c r="BE91" s="187">
        <f>IF(N91="základní",J91,0)</f>
        <v>0</v>
      </c>
      <c r="BF91" s="187">
        <f>IF(N91="snížená",J91,0)</f>
        <v>0</v>
      </c>
      <c r="BG91" s="187">
        <f>IF(N91="zákl. přenesená",J91,0)</f>
        <v>0</v>
      </c>
      <c r="BH91" s="187">
        <f>IF(N91="sníž. přenesená",J91,0)</f>
        <v>0</v>
      </c>
      <c r="BI91" s="187">
        <f>IF(N91="nulová",J91,0)</f>
        <v>0</v>
      </c>
      <c r="BJ91" s="19" t="s">
        <v>80</v>
      </c>
      <c r="BK91" s="187">
        <f>ROUND(I91*H91,2)</f>
        <v>0</v>
      </c>
      <c r="BL91" s="19" t="s">
        <v>591</v>
      </c>
      <c r="BM91" s="186" t="s">
        <v>602</v>
      </c>
    </row>
    <row r="92" spans="1:65" s="2" customFormat="1" ht="14.4" customHeight="1">
      <c r="A92" s="36"/>
      <c r="B92" s="37"/>
      <c r="C92" s="175" t="s">
        <v>126</v>
      </c>
      <c r="D92" s="175" t="s">
        <v>121</v>
      </c>
      <c r="E92" s="176" t="s">
        <v>603</v>
      </c>
      <c r="F92" s="177" t="s">
        <v>604</v>
      </c>
      <c r="G92" s="178" t="s">
        <v>590</v>
      </c>
      <c r="H92" s="179">
        <v>1</v>
      </c>
      <c r="I92" s="180"/>
      <c r="J92" s="181">
        <f>ROUND(I92*H92,2)</f>
        <v>0</v>
      </c>
      <c r="K92" s="177" t="s">
        <v>125</v>
      </c>
      <c r="L92" s="41"/>
      <c r="M92" s="182" t="s">
        <v>19</v>
      </c>
      <c r="N92" s="183" t="s">
        <v>43</v>
      </c>
      <c r="O92" s="66"/>
      <c r="P92" s="184">
        <f>O92*H92</f>
        <v>0</v>
      </c>
      <c r="Q92" s="184">
        <v>0</v>
      </c>
      <c r="R92" s="184">
        <f>Q92*H92</f>
        <v>0</v>
      </c>
      <c r="S92" s="184">
        <v>0</v>
      </c>
      <c r="T92" s="185">
        <f>S92*H92</f>
        <v>0</v>
      </c>
      <c r="U92" s="36"/>
      <c r="V92" s="36"/>
      <c r="W92" s="36"/>
      <c r="X92" s="36"/>
      <c r="Y92" s="36"/>
      <c r="Z92" s="36"/>
      <c r="AA92" s="36"/>
      <c r="AB92" s="36"/>
      <c r="AC92" s="36"/>
      <c r="AD92" s="36"/>
      <c r="AE92" s="36"/>
      <c r="AR92" s="186" t="s">
        <v>591</v>
      </c>
      <c r="AT92" s="186" t="s">
        <v>121</v>
      </c>
      <c r="AU92" s="186" t="s">
        <v>82</v>
      </c>
      <c r="AY92" s="19" t="s">
        <v>119</v>
      </c>
      <c r="BE92" s="187">
        <f>IF(N92="základní",J92,0)</f>
        <v>0</v>
      </c>
      <c r="BF92" s="187">
        <f>IF(N92="snížená",J92,0)</f>
        <v>0</v>
      </c>
      <c r="BG92" s="187">
        <f>IF(N92="zákl. přenesená",J92,0)</f>
        <v>0</v>
      </c>
      <c r="BH92" s="187">
        <f>IF(N92="sníž. přenesená",J92,0)</f>
        <v>0</v>
      </c>
      <c r="BI92" s="187">
        <f>IF(N92="nulová",J92,0)</f>
        <v>0</v>
      </c>
      <c r="BJ92" s="19" t="s">
        <v>80</v>
      </c>
      <c r="BK92" s="187">
        <f>ROUND(I92*H92,2)</f>
        <v>0</v>
      </c>
      <c r="BL92" s="19" t="s">
        <v>591</v>
      </c>
      <c r="BM92" s="186" t="s">
        <v>605</v>
      </c>
    </row>
    <row r="93" spans="1:65" s="12" customFormat="1" ht="22.8" customHeight="1">
      <c r="B93" s="159"/>
      <c r="C93" s="160"/>
      <c r="D93" s="161" t="s">
        <v>71</v>
      </c>
      <c r="E93" s="173" t="s">
        <v>606</v>
      </c>
      <c r="F93" s="173" t="s">
        <v>607</v>
      </c>
      <c r="G93" s="160"/>
      <c r="H93" s="160"/>
      <c r="I93" s="163"/>
      <c r="J93" s="174">
        <f>BK93</f>
        <v>0</v>
      </c>
      <c r="K93" s="160"/>
      <c r="L93" s="165"/>
      <c r="M93" s="166"/>
      <c r="N93" s="167"/>
      <c r="O93" s="167"/>
      <c r="P93" s="168">
        <f>P94</f>
        <v>0</v>
      </c>
      <c r="Q93" s="167"/>
      <c r="R93" s="168">
        <f>R94</f>
        <v>0</v>
      </c>
      <c r="S93" s="167"/>
      <c r="T93" s="169">
        <f>T94</f>
        <v>0</v>
      </c>
      <c r="AR93" s="170" t="s">
        <v>149</v>
      </c>
      <c r="AT93" s="171" t="s">
        <v>71</v>
      </c>
      <c r="AU93" s="171" t="s">
        <v>80</v>
      </c>
      <c r="AY93" s="170" t="s">
        <v>119</v>
      </c>
      <c r="BK93" s="172">
        <f>BK94</f>
        <v>0</v>
      </c>
    </row>
    <row r="94" spans="1:65" s="2" customFormat="1" ht="22.8" customHeight="1">
      <c r="A94" s="36"/>
      <c r="B94" s="37"/>
      <c r="C94" s="175" t="s">
        <v>149</v>
      </c>
      <c r="D94" s="175" t="s">
        <v>121</v>
      </c>
      <c r="E94" s="176" t="s">
        <v>608</v>
      </c>
      <c r="F94" s="177" t="s">
        <v>609</v>
      </c>
      <c r="G94" s="178" t="s">
        <v>590</v>
      </c>
      <c r="H94" s="179">
        <v>1</v>
      </c>
      <c r="I94" s="180"/>
      <c r="J94" s="181">
        <f>ROUND(I94*H94,2)</f>
        <v>0</v>
      </c>
      <c r="K94" s="177" t="s">
        <v>125</v>
      </c>
      <c r="L94" s="41"/>
      <c r="M94" s="250" t="s">
        <v>19</v>
      </c>
      <c r="N94" s="251" t="s">
        <v>43</v>
      </c>
      <c r="O94" s="248"/>
      <c r="P94" s="252">
        <f>O94*H94</f>
        <v>0</v>
      </c>
      <c r="Q94" s="252">
        <v>0</v>
      </c>
      <c r="R94" s="252">
        <f>Q94*H94</f>
        <v>0</v>
      </c>
      <c r="S94" s="252">
        <v>0</v>
      </c>
      <c r="T94" s="253">
        <f>S94*H94</f>
        <v>0</v>
      </c>
      <c r="U94" s="36"/>
      <c r="V94" s="36"/>
      <c r="W94" s="36"/>
      <c r="X94" s="36"/>
      <c r="Y94" s="36"/>
      <c r="Z94" s="36"/>
      <c r="AA94" s="36"/>
      <c r="AB94" s="36"/>
      <c r="AC94" s="36"/>
      <c r="AD94" s="36"/>
      <c r="AE94" s="36"/>
      <c r="AR94" s="186" t="s">
        <v>591</v>
      </c>
      <c r="AT94" s="186" t="s">
        <v>121</v>
      </c>
      <c r="AU94" s="186" t="s">
        <v>82</v>
      </c>
      <c r="AY94" s="19" t="s">
        <v>119</v>
      </c>
      <c r="BE94" s="187">
        <f>IF(N94="základní",J94,0)</f>
        <v>0</v>
      </c>
      <c r="BF94" s="187">
        <f>IF(N94="snížená",J94,0)</f>
        <v>0</v>
      </c>
      <c r="BG94" s="187">
        <f>IF(N94="zákl. přenesená",J94,0)</f>
        <v>0</v>
      </c>
      <c r="BH94" s="187">
        <f>IF(N94="sníž. přenesená",J94,0)</f>
        <v>0</v>
      </c>
      <c r="BI94" s="187">
        <f>IF(N94="nulová",J94,0)</f>
        <v>0</v>
      </c>
      <c r="BJ94" s="19" t="s">
        <v>80</v>
      </c>
      <c r="BK94" s="187">
        <f>ROUND(I94*H94,2)</f>
        <v>0</v>
      </c>
      <c r="BL94" s="19" t="s">
        <v>591</v>
      </c>
      <c r="BM94" s="186" t="s">
        <v>610</v>
      </c>
    </row>
    <row r="95" spans="1:65" s="2" customFormat="1" ht="6.9" customHeight="1">
      <c r="A95" s="36"/>
      <c r="B95" s="49"/>
      <c r="C95" s="50"/>
      <c r="D95" s="50"/>
      <c r="E95" s="50"/>
      <c r="F95" s="50"/>
      <c r="G95" s="50"/>
      <c r="H95" s="50"/>
      <c r="I95" s="50"/>
      <c r="J95" s="50"/>
      <c r="K95" s="50"/>
      <c r="L95" s="41"/>
      <c r="M95" s="36"/>
      <c r="O95" s="36"/>
      <c r="P95" s="36"/>
      <c r="Q95" s="36"/>
      <c r="R95" s="36"/>
      <c r="S95" s="36"/>
      <c r="T95" s="36"/>
      <c r="U95" s="36"/>
      <c r="V95" s="36"/>
      <c r="W95" s="36"/>
      <c r="X95" s="36"/>
      <c r="Y95" s="36"/>
      <c r="Z95" s="36"/>
      <c r="AA95" s="36"/>
      <c r="AB95" s="36"/>
      <c r="AC95" s="36"/>
      <c r="AD95" s="36"/>
      <c r="AE95" s="36"/>
    </row>
  </sheetData>
  <sheetProtection algorithmName="SHA-512" hashValue="9+jx7/G8SGPQTuS6krxOEKEa0zwjhDI8qSjgBpT8F3Zf1WV+IB2Lr/NNiaOsbgphZx7fZxUx7B5k3Oj+gC7aWQ==" saltValue="CehzGCeVDLalVtRc1/HVucfXW/RNiiQbSo74oqzDMLC9VsuECRfQ1XCJvb1JrVw0/FmMhU9Au9Xn78FS+J3yjw==" spinCount="100000" sheet="1" objects="1" scenarios="1" formatColumns="0" formatRows="0" autoFilter="0"/>
  <autoFilter ref="C83:K94" xr:uid="{00000000-0009-0000-0000-000002000000}"/>
  <mergeCells count="9">
    <mergeCell ref="E50:H50"/>
    <mergeCell ref="E74:H74"/>
    <mergeCell ref="E76:H76"/>
    <mergeCell ref="L2:V2"/>
    <mergeCell ref="E7:H7"/>
    <mergeCell ref="E9:H9"/>
    <mergeCell ref="E18:H18"/>
    <mergeCell ref="E27:H27"/>
    <mergeCell ref="E48:H48"/>
  </mergeCells>
  <pageMargins left="0.39370078740157483" right="0.39370078740157483" top="0.39370078740157483" bottom="0.39370078740157483" header="0" footer="0"/>
  <pageSetup paperSize="9" scale="85" fitToHeight="100" orientation="landscape" blackAndWhite="1" r:id="rId1"/>
  <headerFooter>
    <oddHeader>&amp;LOprava komunikace ulice Žižkova - Dobříš&amp;CDOPAS s.r.o.&amp;RPOLOŽKOVÝ VÝKAZ VÝMĚR
revize_R01</oddHeader>
    <oddFooter>&amp;LVON - Vedlejší a ostatní náklady&amp;CStrana &amp;P z &amp;N&amp;RPoložkový soupis prací</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18"/>
  <sheetViews>
    <sheetView showGridLines="0" zoomScale="110" zoomScaleNormal="110" workbookViewId="0"/>
  </sheetViews>
  <sheetFormatPr defaultRowHeight="14.4"/>
  <cols>
    <col min="1" max="1" width="8.28515625" style="254" customWidth="1"/>
    <col min="2" max="2" width="1.7109375" style="254" customWidth="1"/>
    <col min="3" max="4" width="5" style="254" customWidth="1"/>
    <col min="5" max="5" width="11.7109375" style="254" customWidth="1"/>
    <col min="6" max="6" width="9.140625" style="254" customWidth="1"/>
    <col min="7" max="7" width="5" style="254" customWidth="1"/>
    <col min="8" max="8" width="77.85546875" style="254" customWidth="1"/>
    <col min="9" max="10" width="20" style="254" customWidth="1"/>
    <col min="11" max="11" width="1.7109375" style="254" customWidth="1"/>
  </cols>
  <sheetData>
    <row r="1" spans="2:11" s="1" customFormat="1" ht="37.5" customHeight="1"/>
    <row r="2" spans="2:11" s="1" customFormat="1" ht="7.5" customHeight="1">
      <c r="B2" s="255"/>
      <c r="C2" s="256"/>
      <c r="D2" s="256"/>
      <c r="E2" s="256"/>
      <c r="F2" s="256"/>
      <c r="G2" s="256"/>
      <c r="H2" s="256"/>
      <c r="I2" s="256"/>
      <c r="J2" s="256"/>
      <c r="K2" s="257"/>
    </row>
    <row r="3" spans="2:11" s="17" customFormat="1" ht="45" customHeight="1">
      <c r="B3" s="258"/>
      <c r="C3" s="386" t="s">
        <v>611</v>
      </c>
      <c r="D3" s="386"/>
      <c r="E3" s="386"/>
      <c r="F3" s="386"/>
      <c r="G3" s="386"/>
      <c r="H3" s="386"/>
      <c r="I3" s="386"/>
      <c r="J3" s="386"/>
      <c r="K3" s="259"/>
    </row>
    <row r="4" spans="2:11" s="1" customFormat="1" ht="25.5" customHeight="1">
      <c r="B4" s="260"/>
      <c r="C4" s="391" t="s">
        <v>612</v>
      </c>
      <c r="D4" s="391"/>
      <c r="E4" s="391"/>
      <c r="F4" s="391"/>
      <c r="G4" s="391"/>
      <c r="H4" s="391"/>
      <c r="I4" s="391"/>
      <c r="J4" s="391"/>
      <c r="K4" s="261"/>
    </row>
    <row r="5" spans="2:11" s="1" customFormat="1" ht="5.25" customHeight="1">
      <c r="B5" s="260"/>
      <c r="C5" s="262"/>
      <c r="D5" s="262"/>
      <c r="E5" s="262"/>
      <c r="F5" s="262"/>
      <c r="G5" s="262"/>
      <c r="H5" s="262"/>
      <c r="I5" s="262"/>
      <c r="J5" s="262"/>
      <c r="K5" s="261"/>
    </row>
    <row r="6" spans="2:11" s="1" customFormat="1" ht="15" customHeight="1">
      <c r="B6" s="260"/>
      <c r="C6" s="390" t="s">
        <v>613</v>
      </c>
      <c r="D6" s="390"/>
      <c r="E6" s="390"/>
      <c r="F6" s="390"/>
      <c r="G6" s="390"/>
      <c r="H6" s="390"/>
      <c r="I6" s="390"/>
      <c r="J6" s="390"/>
      <c r="K6" s="261"/>
    </row>
    <row r="7" spans="2:11" s="1" customFormat="1" ht="15" customHeight="1">
      <c r="B7" s="264"/>
      <c r="C7" s="390" t="s">
        <v>614</v>
      </c>
      <c r="D7" s="390"/>
      <c r="E7" s="390"/>
      <c r="F7" s="390"/>
      <c r="G7" s="390"/>
      <c r="H7" s="390"/>
      <c r="I7" s="390"/>
      <c r="J7" s="390"/>
      <c r="K7" s="261"/>
    </row>
    <row r="8" spans="2:11" s="1" customFormat="1" ht="12.75" customHeight="1">
      <c r="B8" s="264"/>
      <c r="C8" s="263"/>
      <c r="D8" s="263"/>
      <c r="E8" s="263"/>
      <c r="F8" s="263"/>
      <c r="G8" s="263"/>
      <c r="H8" s="263"/>
      <c r="I8" s="263"/>
      <c r="J8" s="263"/>
      <c r="K8" s="261"/>
    </row>
    <row r="9" spans="2:11" s="1" customFormat="1" ht="15" customHeight="1">
      <c r="B9" s="264"/>
      <c r="C9" s="390" t="s">
        <v>615</v>
      </c>
      <c r="D9" s="390"/>
      <c r="E9" s="390"/>
      <c r="F9" s="390"/>
      <c r="G9" s="390"/>
      <c r="H9" s="390"/>
      <c r="I9" s="390"/>
      <c r="J9" s="390"/>
      <c r="K9" s="261"/>
    </row>
    <row r="10" spans="2:11" s="1" customFormat="1" ht="15" customHeight="1">
      <c r="B10" s="264"/>
      <c r="C10" s="263"/>
      <c r="D10" s="390" t="s">
        <v>616</v>
      </c>
      <c r="E10" s="390"/>
      <c r="F10" s="390"/>
      <c r="G10" s="390"/>
      <c r="H10" s="390"/>
      <c r="I10" s="390"/>
      <c r="J10" s="390"/>
      <c r="K10" s="261"/>
    </row>
    <row r="11" spans="2:11" s="1" customFormat="1" ht="15" customHeight="1">
      <c r="B11" s="264"/>
      <c r="C11" s="265"/>
      <c r="D11" s="390" t="s">
        <v>617</v>
      </c>
      <c r="E11" s="390"/>
      <c r="F11" s="390"/>
      <c r="G11" s="390"/>
      <c r="H11" s="390"/>
      <c r="I11" s="390"/>
      <c r="J11" s="390"/>
      <c r="K11" s="261"/>
    </row>
    <row r="12" spans="2:11" s="1" customFormat="1" ht="15" customHeight="1">
      <c r="B12" s="264"/>
      <c r="C12" s="265"/>
      <c r="D12" s="263"/>
      <c r="E12" s="263"/>
      <c r="F12" s="263"/>
      <c r="G12" s="263"/>
      <c r="H12" s="263"/>
      <c r="I12" s="263"/>
      <c r="J12" s="263"/>
      <c r="K12" s="261"/>
    </row>
    <row r="13" spans="2:11" s="1" customFormat="1" ht="15" customHeight="1">
      <c r="B13" s="264"/>
      <c r="C13" s="265"/>
      <c r="D13" s="266" t="s">
        <v>618</v>
      </c>
      <c r="E13" s="263"/>
      <c r="F13" s="263"/>
      <c r="G13" s="263"/>
      <c r="H13" s="263"/>
      <c r="I13" s="263"/>
      <c r="J13" s="263"/>
      <c r="K13" s="261"/>
    </row>
    <row r="14" spans="2:11" s="1" customFormat="1" ht="12.75" customHeight="1">
      <c r="B14" s="264"/>
      <c r="C14" s="265"/>
      <c r="D14" s="265"/>
      <c r="E14" s="265"/>
      <c r="F14" s="265"/>
      <c r="G14" s="265"/>
      <c r="H14" s="265"/>
      <c r="I14" s="265"/>
      <c r="J14" s="265"/>
      <c r="K14" s="261"/>
    </row>
    <row r="15" spans="2:11" s="1" customFormat="1" ht="15" customHeight="1">
      <c r="B15" s="264"/>
      <c r="C15" s="265"/>
      <c r="D15" s="390" t="s">
        <v>619</v>
      </c>
      <c r="E15" s="390"/>
      <c r="F15" s="390"/>
      <c r="G15" s="390"/>
      <c r="H15" s="390"/>
      <c r="I15" s="390"/>
      <c r="J15" s="390"/>
      <c r="K15" s="261"/>
    </row>
    <row r="16" spans="2:11" s="1" customFormat="1" ht="15" customHeight="1">
      <c r="B16" s="264"/>
      <c r="C16" s="265"/>
      <c r="D16" s="390" t="s">
        <v>620</v>
      </c>
      <c r="E16" s="390"/>
      <c r="F16" s="390"/>
      <c r="G16" s="390"/>
      <c r="H16" s="390"/>
      <c r="I16" s="390"/>
      <c r="J16" s="390"/>
      <c r="K16" s="261"/>
    </row>
    <row r="17" spans="2:11" s="1" customFormat="1" ht="15" customHeight="1">
      <c r="B17" s="264"/>
      <c r="C17" s="265"/>
      <c r="D17" s="390" t="s">
        <v>621</v>
      </c>
      <c r="E17" s="390"/>
      <c r="F17" s="390"/>
      <c r="G17" s="390"/>
      <c r="H17" s="390"/>
      <c r="I17" s="390"/>
      <c r="J17" s="390"/>
      <c r="K17" s="261"/>
    </row>
    <row r="18" spans="2:11" s="1" customFormat="1" ht="15" customHeight="1">
      <c r="B18" s="264"/>
      <c r="C18" s="265"/>
      <c r="D18" s="265"/>
      <c r="E18" s="267" t="s">
        <v>79</v>
      </c>
      <c r="F18" s="390" t="s">
        <v>622</v>
      </c>
      <c r="G18" s="390"/>
      <c r="H18" s="390"/>
      <c r="I18" s="390"/>
      <c r="J18" s="390"/>
      <c r="K18" s="261"/>
    </row>
    <row r="19" spans="2:11" s="1" customFormat="1" ht="15" customHeight="1">
      <c r="B19" s="264"/>
      <c r="C19" s="265"/>
      <c r="D19" s="265"/>
      <c r="E19" s="267" t="s">
        <v>623</v>
      </c>
      <c r="F19" s="390" t="s">
        <v>624</v>
      </c>
      <c r="G19" s="390"/>
      <c r="H19" s="390"/>
      <c r="I19" s="390"/>
      <c r="J19" s="390"/>
      <c r="K19" s="261"/>
    </row>
    <row r="20" spans="2:11" s="1" customFormat="1" ht="15" customHeight="1">
      <c r="B20" s="264"/>
      <c r="C20" s="265"/>
      <c r="D20" s="265"/>
      <c r="E20" s="267" t="s">
        <v>625</v>
      </c>
      <c r="F20" s="390" t="s">
        <v>626</v>
      </c>
      <c r="G20" s="390"/>
      <c r="H20" s="390"/>
      <c r="I20" s="390"/>
      <c r="J20" s="390"/>
      <c r="K20" s="261"/>
    </row>
    <row r="21" spans="2:11" s="1" customFormat="1" ht="15" customHeight="1">
      <c r="B21" s="264"/>
      <c r="C21" s="265"/>
      <c r="D21" s="265"/>
      <c r="E21" s="267" t="s">
        <v>83</v>
      </c>
      <c r="F21" s="390" t="s">
        <v>84</v>
      </c>
      <c r="G21" s="390"/>
      <c r="H21" s="390"/>
      <c r="I21" s="390"/>
      <c r="J21" s="390"/>
      <c r="K21" s="261"/>
    </row>
    <row r="22" spans="2:11" s="1" customFormat="1" ht="15" customHeight="1">
      <c r="B22" s="264"/>
      <c r="C22" s="265"/>
      <c r="D22" s="265"/>
      <c r="E22" s="267" t="s">
        <v>627</v>
      </c>
      <c r="F22" s="390" t="s">
        <v>628</v>
      </c>
      <c r="G22" s="390"/>
      <c r="H22" s="390"/>
      <c r="I22" s="390"/>
      <c r="J22" s="390"/>
      <c r="K22" s="261"/>
    </row>
    <row r="23" spans="2:11" s="1" customFormat="1" ht="15" customHeight="1">
      <c r="B23" s="264"/>
      <c r="C23" s="265"/>
      <c r="D23" s="265"/>
      <c r="E23" s="267" t="s">
        <v>629</v>
      </c>
      <c r="F23" s="390" t="s">
        <v>630</v>
      </c>
      <c r="G23" s="390"/>
      <c r="H23" s="390"/>
      <c r="I23" s="390"/>
      <c r="J23" s="390"/>
      <c r="K23" s="261"/>
    </row>
    <row r="24" spans="2:11" s="1" customFormat="1" ht="12.75" customHeight="1">
      <c r="B24" s="264"/>
      <c r="C24" s="265"/>
      <c r="D24" s="265"/>
      <c r="E24" s="265"/>
      <c r="F24" s="265"/>
      <c r="G24" s="265"/>
      <c r="H24" s="265"/>
      <c r="I24" s="265"/>
      <c r="J24" s="265"/>
      <c r="K24" s="261"/>
    </row>
    <row r="25" spans="2:11" s="1" customFormat="1" ht="15" customHeight="1">
      <c r="B25" s="264"/>
      <c r="C25" s="390" t="s">
        <v>631</v>
      </c>
      <c r="D25" s="390"/>
      <c r="E25" s="390"/>
      <c r="F25" s="390"/>
      <c r="G25" s="390"/>
      <c r="H25" s="390"/>
      <c r="I25" s="390"/>
      <c r="J25" s="390"/>
      <c r="K25" s="261"/>
    </row>
    <row r="26" spans="2:11" s="1" customFormat="1" ht="15" customHeight="1">
      <c r="B26" s="264"/>
      <c r="C26" s="390" t="s">
        <v>632</v>
      </c>
      <c r="D26" s="390"/>
      <c r="E26" s="390"/>
      <c r="F26" s="390"/>
      <c r="G26" s="390"/>
      <c r="H26" s="390"/>
      <c r="I26" s="390"/>
      <c r="J26" s="390"/>
      <c r="K26" s="261"/>
    </row>
    <row r="27" spans="2:11" s="1" customFormat="1" ht="15" customHeight="1">
      <c r="B27" s="264"/>
      <c r="C27" s="263"/>
      <c r="D27" s="390" t="s">
        <v>633</v>
      </c>
      <c r="E27" s="390"/>
      <c r="F27" s="390"/>
      <c r="G27" s="390"/>
      <c r="H27" s="390"/>
      <c r="I27" s="390"/>
      <c r="J27" s="390"/>
      <c r="K27" s="261"/>
    </row>
    <row r="28" spans="2:11" s="1" customFormat="1" ht="15" customHeight="1">
      <c r="B28" s="264"/>
      <c r="C28" s="265"/>
      <c r="D28" s="390" t="s">
        <v>634</v>
      </c>
      <c r="E28" s="390"/>
      <c r="F28" s="390"/>
      <c r="G28" s="390"/>
      <c r="H28" s="390"/>
      <c r="I28" s="390"/>
      <c r="J28" s="390"/>
      <c r="K28" s="261"/>
    </row>
    <row r="29" spans="2:11" s="1" customFormat="1" ht="12.75" customHeight="1">
      <c r="B29" s="264"/>
      <c r="C29" s="265"/>
      <c r="D29" s="265"/>
      <c r="E29" s="265"/>
      <c r="F29" s="265"/>
      <c r="G29" s="265"/>
      <c r="H29" s="265"/>
      <c r="I29" s="265"/>
      <c r="J29" s="265"/>
      <c r="K29" s="261"/>
    </row>
    <row r="30" spans="2:11" s="1" customFormat="1" ht="15" customHeight="1">
      <c r="B30" s="264"/>
      <c r="C30" s="265"/>
      <c r="D30" s="390" t="s">
        <v>635</v>
      </c>
      <c r="E30" s="390"/>
      <c r="F30" s="390"/>
      <c r="G30" s="390"/>
      <c r="H30" s="390"/>
      <c r="I30" s="390"/>
      <c r="J30" s="390"/>
      <c r="K30" s="261"/>
    </row>
    <row r="31" spans="2:11" s="1" customFormat="1" ht="15" customHeight="1">
      <c r="B31" s="264"/>
      <c r="C31" s="265"/>
      <c r="D31" s="390" t="s">
        <v>636</v>
      </c>
      <c r="E31" s="390"/>
      <c r="F31" s="390"/>
      <c r="G31" s="390"/>
      <c r="H31" s="390"/>
      <c r="I31" s="390"/>
      <c r="J31" s="390"/>
      <c r="K31" s="261"/>
    </row>
    <row r="32" spans="2:11" s="1" customFormat="1" ht="12.75" customHeight="1">
      <c r="B32" s="264"/>
      <c r="C32" s="265"/>
      <c r="D32" s="265"/>
      <c r="E32" s="265"/>
      <c r="F32" s="265"/>
      <c r="G32" s="265"/>
      <c r="H32" s="265"/>
      <c r="I32" s="265"/>
      <c r="J32" s="265"/>
      <c r="K32" s="261"/>
    </row>
    <row r="33" spans="2:11" s="1" customFormat="1" ht="15" customHeight="1">
      <c r="B33" s="264"/>
      <c r="C33" s="265"/>
      <c r="D33" s="390" t="s">
        <v>637</v>
      </c>
      <c r="E33" s="390"/>
      <c r="F33" s="390"/>
      <c r="G33" s="390"/>
      <c r="H33" s="390"/>
      <c r="I33" s="390"/>
      <c r="J33" s="390"/>
      <c r="K33" s="261"/>
    </row>
    <row r="34" spans="2:11" s="1" customFormat="1" ht="15" customHeight="1">
      <c r="B34" s="264"/>
      <c r="C34" s="265"/>
      <c r="D34" s="390" t="s">
        <v>638</v>
      </c>
      <c r="E34" s="390"/>
      <c r="F34" s="390"/>
      <c r="G34" s="390"/>
      <c r="H34" s="390"/>
      <c r="I34" s="390"/>
      <c r="J34" s="390"/>
      <c r="K34" s="261"/>
    </row>
    <row r="35" spans="2:11" s="1" customFormat="1" ht="15" customHeight="1">
      <c r="B35" s="264"/>
      <c r="C35" s="265"/>
      <c r="D35" s="390" t="s">
        <v>639</v>
      </c>
      <c r="E35" s="390"/>
      <c r="F35" s="390"/>
      <c r="G35" s="390"/>
      <c r="H35" s="390"/>
      <c r="I35" s="390"/>
      <c r="J35" s="390"/>
      <c r="K35" s="261"/>
    </row>
    <row r="36" spans="2:11" s="1" customFormat="1" ht="15" customHeight="1">
      <c r="B36" s="264"/>
      <c r="C36" s="265"/>
      <c r="D36" s="263"/>
      <c r="E36" s="266" t="s">
        <v>105</v>
      </c>
      <c r="F36" s="263"/>
      <c r="G36" s="390" t="s">
        <v>640</v>
      </c>
      <c r="H36" s="390"/>
      <c r="I36" s="390"/>
      <c r="J36" s="390"/>
      <c r="K36" s="261"/>
    </row>
    <row r="37" spans="2:11" s="1" customFormat="1" ht="30.75" customHeight="1">
      <c r="B37" s="264"/>
      <c r="C37" s="265"/>
      <c r="D37" s="263"/>
      <c r="E37" s="266" t="s">
        <v>641</v>
      </c>
      <c r="F37" s="263"/>
      <c r="G37" s="390" t="s">
        <v>642</v>
      </c>
      <c r="H37" s="390"/>
      <c r="I37" s="390"/>
      <c r="J37" s="390"/>
      <c r="K37" s="261"/>
    </row>
    <row r="38" spans="2:11" s="1" customFormat="1" ht="15" customHeight="1">
      <c r="B38" s="264"/>
      <c r="C38" s="265"/>
      <c r="D38" s="263"/>
      <c r="E38" s="266" t="s">
        <v>53</v>
      </c>
      <c r="F38" s="263"/>
      <c r="G38" s="390" t="s">
        <v>643</v>
      </c>
      <c r="H38" s="390"/>
      <c r="I38" s="390"/>
      <c r="J38" s="390"/>
      <c r="K38" s="261"/>
    </row>
    <row r="39" spans="2:11" s="1" customFormat="1" ht="15" customHeight="1">
      <c r="B39" s="264"/>
      <c r="C39" s="265"/>
      <c r="D39" s="263"/>
      <c r="E39" s="266" t="s">
        <v>54</v>
      </c>
      <c r="F39" s="263"/>
      <c r="G39" s="390" t="s">
        <v>644</v>
      </c>
      <c r="H39" s="390"/>
      <c r="I39" s="390"/>
      <c r="J39" s="390"/>
      <c r="K39" s="261"/>
    </row>
    <row r="40" spans="2:11" s="1" customFormat="1" ht="15" customHeight="1">
      <c r="B40" s="264"/>
      <c r="C40" s="265"/>
      <c r="D40" s="263"/>
      <c r="E40" s="266" t="s">
        <v>106</v>
      </c>
      <c r="F40" s="263"/>
      <c r="G40" s="390" t="s">
        <v>645</v>
      </c>
      <c r="H40" s="390"/>
      <c r="I40" s="390"/>
      <c r="J40" s="390"/>
      <c r="K40" s="261"/>
    </row>
    <row r="41" spans="2:11" s="1" customFormat="1" ht="15" customHeight="1">
      <c r="B41" s="264"/>
      <c r="C41" s="265"/>
      <c r="D41" s="263"/>
      <c r="E41" s="266" t="s">
        <v>107</v>
      </c>
      <c r="F41" s="263"/>
      <c r="G41" s="390" t="s">
        <v>646</v>
      </c>
      <c r="H41" s="390"/>
      <c r="I41" s="390"/>
      <c r="J41" s="390"/>
      <c r="K41" s="261"/>
    </row>
    <row r="42" spans="2:11" s="1" customFormat="1" ht="15" customHeight="1">
      <c r="B42" s="264"/>
      <c r="C42" s="265"/>
      <c r="D42" s="263"/>
      <c r="E42" s="266" t="s">
        <v>647</v>
      </c>
      <c r="F42" s="263"/>
      <c r="G42" s="390" t="s">
        <v>648</v>
      </c>
      <c r="H42" s="390"/>
      <c r="I42" s="390"/>
      <c r="J42" s="390"/>
      <c r="K42" s="261"/>
    </row>
    <row r="43" spans="2:11" s="1" customFormat="1" ht="15" customHeight="1">
      <c r="B43" s="264"/>
      <c r="C43" s="265"/>
      <c r="D43" s="263"/>
      <c r="E43" s="266"/>
      <c r="F43" s="263"/>
      <c r="G43" s="390" t="s">
        <v>649</v>
      </c>
      <c r="H43" s="390"/>
      <c r="I43" s="390"/>
      <c r="J43" s="390"/>
      <c r="K43" s="261"/>
    </row>
    <row r="44" spans="2:11" s="1" customFormat="1" ht="15" customHeight="1">
      <c r="B44" s="264"/>
      <c r="C44" s="265"/>
      <c r="D44" s="263"/>
      <c r="E44" s="266" t="s">
        <v>650</v>
      </c>
      <c r="F44" s="263"/>
      <c r="G44" s="390" t="s">
        <v>651</v>
      </c>
      <c r="H44" s="390"/>
      <c r="I44" s="390"/>
      <c r="J44" s="390"/>
      <c r="K44" s="261"/>
    </row>
    <row r="45" spans="2:11" s="1" customFormat="1" ht="15" customHeight="1">
      <c r="B45" s="264"/>
      <c r="C45" s="265"/>
      <c r="D45" s="263"/>
      <c r="E45" s="266" t="s">
        <v>109</v>
      </c>
      <c r="F45" s="263"/>
      <c r="G45" s="390" t="s">
        <v>652</v>
      </c>
      <c r="H45" s="390"/>
      <c r="I45" s="390"/>
      <c r="J45" s="390"/>
      <c r="K45" s="261"/>
    </row>
    <row r="46" spans="2:11" s="1" customFormat="1" ht="12.75" customHeight="1">
      <c r="B46" s="264"/>
      <c r="C46" s="265"/>
      <c r="D46" s="263"/>
      <c r="E46" s="263"/>
      <c r="F46" s="263"/>
      <c r="G46" s="263"/>
      <c r="H46" s="263"/>
      <c r="I46" s="263"/>
      <c r="J46" s="263"/>
      <c r="K46" s="261"/>
    </row>
    <row r="47" spans="2:11" s="1" customFormat="1" ht="15" customHeight="1">
      <c r="B47" s="264"/>
      <c r="C47" s="265"/>
      <c r="D47" s="390" t="s">
        <v>653</v>
      </c>
      <c r="E47" s="390"/>
      <c r="F47" s="390"/>
      <c r="G47" s="390"/>
      <c r="H47" s="390"/>
      <c r="I47" s="390"/>
      <c r="J47" s="390"/>
      <c r="K47" s="261"/>
    </row>
    <row r="48" spans="2:11" s="1" customFormat="1" ht="15" customHeight="1">
      <c r="B48" s="264"/>
      <c r="C48" s="265"/>
      <c r="D48" s="265"/>
      <c r="E48" s="390" t="s">
        <v>654</v>
      </c>
      <c r="F48" s="390"/>
      <c r="G48" s="390"/>
      <c r="H48" s="390"/>
      <c r="I48" s="390"/>
      <c r="J48" s="390"/>
      <c r="K48" s="261"/>
    </row>
    <row r="49" spans="2:11" s="1" customFormat="1" ht="15" customHeight="1">
      <c r="B49" s="264"/>
      <c r="C49" s="265"/>
      <c r="D49" s="265"/>
      <c r="E49" s="390" t="s">
        <v>655</v>
      </c>
      <c r="F49" s="390"/>
      <c r="G49" s="390"/>
      <c r="H49" s="390"/>
      <c r="I49" s="390"/>
      <c r="J49" s="390"/>
      <c r="K49" s="261"/>
    </row>
    <row r="50" spans="2:11" s="1" customFormat="1" ht="15" customHeight="1">
      <c r="B50" s="264"/>
      <c r="C50" s="265"/>
      <c r="D50" s="265"/>
      <c r="E50" s="390" t="s">
        <v>656</v>
      </c>
      <c r="F50" s="390"/>
      <c r="G50" s="390"/>
      <c r="H50" s="390"/>
      <c r="I50" s="390"/>
      <c r="J50" s="390"/>
      <c r="K50" s="261"/>
    </row>
    <row r="51" spans="2:11" s="1" customFormat="1" ht="15" customHeight="1">
      <c r="B51" s="264"/>
      <c r="C51" s="265"/>
      <c r="D51" s="390" t="s">
        <v>657</v>
      </c>
      <c r="E51" s="390"/>
      <c r="F51" s="390"/>
      <c r="G51" s="390"/>
      <c r="H51" s="390"/>
      <c r="I51" s="390"/>
      <c r="J51" s="390"/>
      <c r="K51" s="261"/>
    </row>
    <row r="52" spans="2:11" s="1" customFormat="1" ht="25.5" customHeight="1">
      <c r="B52" s="260"/>
      <c r="C52" s="391" t="s">
        <v>658</v>
      </c>
      <c r="D52" s="391"/>
      <c r="E52" s="391"/>
      <c r="F52" s="391"/>
      <c r="G52" s="391"/>
      <c r="H52" s="391"/>
      <c r="I52" s="391"/>
      <c r="J52" s="391"/>
      <c r="K52" s="261"/>
    </row>
    <row r="53" spans="2:11" s="1" customFormat="1" ht="5.25" customHeight="1">
      <c r="B53" s="260"/>
      <c r="C53" s="262"/>
      <c r="D53" s="262"/>
      <c r="E53" s="262"/>
      <c r="F53" s="262"/>
      <c r="G53" s="262"/>
      <c r="H53" s="262"/>
      <c r="I53" s="262"/>
      <c r="J53" s="262"/>
      <c r="K53" s="261"/>
    </row>
    <row r="54" spans="2:11" s="1" customFormat="1" ht="15" customHeight="1">
      <c r="B54" s="260"/>
      <c r="C54" s="390" t="s">
        <v>659</v>
      </c>
      <c r="D54" s="390"/>
      <c r="E54" s="390"/>
      <c r="F54" s="390"/>
      <c r="G54" s="390"/>
      <c r="H54" s="390"/>
      <c r="I54" s="390"/>
      <c r="J54" s="390"/>
      <c r="K54" s="261"/>
    </row>
    <row r="55" spans="2:11" s="1" customFormat="1" ht="15" customHeight="1">
      <c r="B55" s="260"/>
      <c r="C55" s="390" t="s">
        <v>660</v>
      </c>
      <c r="D55" s="390"/>
      <c r="E55" s="390"/>
      <c r="F55" s="390"/>
      <c r="G55" s="390"/>
      <c r="H55" s="390"/>
      <c r="I55" s="390"/>
      <c r="J55" s="390"/>
      <c r="K55" s="261"/>
    </row>
    <row r="56" spans="2:11" s="1" customFormat="1" ht="12.75" customHeight="1">
      <c r="B56" s="260"/>
      <c r="C56" s="263"/>
      <c r="D56" s="263"/>
      <c r="E56" s="263"/>
      <c r="F56" s="263"/>
      <c r="G56" s="263"/>
      <c r="H56" s="263"/>
      <c r="I56" s="263"/>
      <c r="J56" s="263"/>
      <c r="K56" s="261"/>
    </row>
    <row r="57" spans="2:11" s="1" customFormat="1" ht="15" customHeight="1">
      <c r="B57" s="260"/>
      <c r="C57" s="390" t="s">
        <v>661</v>
      </c>
      <c r="D57" s="390"/>
      <c r="E57" s="390"/>
      <c r="F57" s="390"/>
      <c r="G57" s="390"/>
      <c r="H57" s="390"/>
      <c r="I57" s="390"/>
      <c r="J57" s="390"/>
      <c r="K57" s="261"/>
    </row>
    <row r="58" spans="2:11" s="1" customFormat="1" ht="15" customHeight="1">
      <c r="B58" s="260"/>
      <c r="C58" s="265"/>
      <c r="D58" s="390" t="s">
        <v>662</v>
      </c>
      <c r="E58" s="390"/>
      <c r="F58" s="390"/>
      <c r="G58" s="390"/>
      <c r="H58" s="390"/>
      <c r="I58" s="390"/>
      <c r="J58" s="390"/>
      <c r="K58" s="261"/>
    </row>
    <row r="59" spans="2:11" s="1" customFormat="1" ht="15" customHeight="1">
      <c r="B59" s="260"/>
      <c r="C59" s="265"/>
      <c r="D59" s="390" t="s">
        <v>663</v>
      </c>
      <c r="E59" s="390"/>
      <c r="F59" s="390"/>
      <c r="G59" s="390"/>
      <c r="H59" s="390"/>
      <c r="I59" s="390"/>
      <c r="J59" s="390"/>
      <c r="K59" s="261"/>
    </row>
    <row r="60" spans="2:11" s="1" customFormat="1" ht="15" customHeight="1">
      <c r="B60" s="260"/>
      <c r="C60" s="265"/>
      <c r="D60" s="390" t="s">
        <v>664</v>
      </c>
      <c r="E60" s="390"/>
      <c r="F60" s="390"/>
      <c r="G60" s="390"/>
      <c r="H60" s="390"/>
      <c r="I60" s="390"/>
      <c r="J60" s="390"/>
      <c r="K60" s="261"/>
    </row>
    <row r="61" spans="2:11" s="1" customFormat="1" ht="15" customHeight="1">
      <c r="B61" s="260"/>
      <c r="C61" s="265"/>
      <c r="D61" s="390" t="s">
        <v>665</v>
      </c>
      <c r="E61" s="390"/>
      <c r="F61" s="390"/>
      <c r="G61" s="390"/>
      <c r="H61" s="390"/>
      <c r="I61" s="390"/>
      <c r="J61" s="390"/>
      <c r="K61" s="261"/>
    </row>
    <row r="62" spans="2:11" s="1" customFormat="1" ht="15" customHeight="1">
      <c r="B62" s="260"/>
      <c r="C62" s="265"/>
      <c r="D62" s="392" t="s">
        <v>666</v>
      </c>
      <c r="E62" s="392"/>
      <c r="F62" s="392"/>
      <c r="G62" s="392"/>
      <c r="H62" s="392"/>
      <c r="I62" s="392"/>
      <c r="J62" s="392"/>
      <c r="K62" s="261"/>
    </row>
    <row r="63" spans="2:11" s="1" customFormat="1" ht="15" customHeight="1">
      <c r="B63" s="260"/>
      <c r="C63" s="265"/>
      <c r="D63" s="390" t="s">
        <v>667</v>
      </c>
      <c r="E63" s="390"/>
      <c r="F63" s="390"/>
      <c r="G63" s="390"/>
      <c r="H63" s="390"/>
      <c r="I63" s="390"/>
      <c r="J63" s="390"/>
      <c r="K63" s="261"/>
    </row>
    <row r="64" spans="2:11" s="1" customFormat="1" ht="12.75" customHeight="1">
      <c r="B64" s="260"/>
      <c r="C64" s="265"/>
      <c r="D64" s="265"/>
      <c r="E64" s="268"/>
      <c r="F64" s="265"/>
      <c r="G64" s="265"/>
      <c r="H64" s="265"/>
      <c r="I64" s="265"/>
      <c r="J64" s="265"/>
      <c r="K64" s="261"/>
    </row>
    <row r="65" spans="2:11" s="1" customFormat="1" ht="15" customHeight="1">
      <c r="B65" s="260"/>
      <c r="C65" s="265"/>
      <c r="D65" s="390" t="s">
        <v>668</v>
      </c>
      <c r="E65" s="390"/>
      <c r="F65" s="390"/>
      <c r="G65" s="390"/>
      <c r="H65" s="390"/>
      <c r="I65" s="390"/>
      <c r="J65" s="390"/>
      <c r="K65" s="261"/>
    </row>
    <row r="66" spans="2:11" s="1" customFormat="1" ht="15" customHeight="1">
      <c r="B66" s="260"/>
      <c r="C66" s="265"/>
      <c r="D66" s="392" t="s">
        <v>669</v>
      </c>
      <c r="E66" s="392"/>
      <c r="F66" s="392"/>
      <c r="G66" s="392"/>
      <c r="H66" s="392"/>
      <c r="I66" s="392"/>
      <c r="J66" s="392"/>
      <c r="K66" s="261"/>
    </row>
    <row r="67" spans="2:11" s="1" customFormat="1" ht="15" customHeight="1">
      <c r="B67" s="260"/>
      <c r="C67" s="265"/>
      <c r="D67" s="390" t="s">
        <v>670</v>
      </c>
      <c r="E67" s="390"/>
      <c r="F67" s="390"/>
      <c r="G67" s="390"/>
      <c r="H67" s="390"/>
      <c r="I67" s="390"/>
      <c r="J67" s="390"/>
      <c r="K67" s="261"/>
    </row>
    <row r="68" spans="2:11" s="1" customFormat="1" ht="15" customHeight="1">
      <c r="B68" s="260"/>
      <c r="C68" s="265"/>
      <c r="D68" s="390" t="s">
        <v>671</v>
      </c>
      <c r="E68" s="390"/>
      <c r="F68" s="390"/>
      <c r="G68" s="390"/>
      <c r="H68" s="390"/>
      <c r="I68" s="390"/>
      <c r="J68" s="390"/>
      <c r="K68" s="261"/>
    </row>
    <row r="69" spans="2:11" s="1" customFormat="1" ht="15" customHeight="1">
      <c r="B69" s="260"/>
      <c r="C69" s="265"/>
      <c r="D69" s="390" t="s">
        <v>672</v>
      </c>
      <c r="E69" s="390"/>
      <c r="F69" s="390"/>
      <c r="G69" s="390"/>
      <c r="H69" s="390"/>
      <c r="I69" s="390"/>
      <c r="J69" s="390"/>
      <c r="K69" s="261"/>
    </row>
    <row r="70" spans="2:11" s="1" customFormat="1" ht="15" customHeight="1">
      <c r="B70" s="260"/>
      <c r="C70" s="265"/>
      <c r="D70" s="390" t="s">
        <v>673</v>
      </c>
      <c r="E70" s="390"/>
      <c r="F70" s="390"/>
      <c r="G70" s="390"/>
      <c r="H70" s="390"/>
      <c r="I70" s="390"/>
      <c r="J70" s="390"/>
      <c r="K70" s="261"/>
    </row>
    <row r="71" spans="2:11" s="1" customFormat="1" ht="12.75" customHeight="1">
      <c r="B71" s="269"/>
      <c r="C71" s="270"/>
      <c r="D71" s="270"/>
      <c r="E71" s="270"/>
      <c r="F71" s="270"/>
      <c r="G71" s="270"/>
      <c r="H71" s="270"/>
      <c r="I71" s="270"/>
      <c r="J71" s="270"/>
      <c r="K71" s="271"/>
    </row>
    <row r="72" spans="2:11" s="1" customFormat="1" ht="18.75" customHeight="1">
      <c r="B72" s="272"/>
      <c r="C72" s="272"/>
      <c r="D72" s="272"/>
      <c r="E72" s="272"/>
      <c r="F72" s="272"/>
      <c r="G72" s="272"/>
      <c r="H72" s="272"/>
      <c r="I72" s="272"/>
      <c r="J72" s="272"/>
      <c r="K72" s="273"/>
    </row>
    <row r="73" spans="2:11" s="1" customFormat="1" ht="18.75" customHeight="1">
      <c r="B73" s="273"/>
      <c r="C73" s="273"/>
      <c r="D73" s="273"/>
      <c r="E73" s="273"/>
      <c r="F73" s="273"/>
      <c r="G73" s="273"/>
      <c r="H73" s="273"/>
      <c r="I73" s="273"/>
      <c r="J73" s="273"/>
      <c r="K73" s="273"/>
    </row>
    <row r="74" spans="2:11" s="1" customFormat="1" ht="7.5" customHeight="1">
      <c r="B74" s="274"/>
      <c r="C74" s="275"/>
      <c r="D74" s="275"/>
      <c r="E74" s="275"/>
      <c r="F74" s="275"/>
      <c r="G74" s="275"/>
      <c r="H74" s="275"/>
      <c r="I74" s="275"/>
      <c r="J74" s="275"/>
      <c r="K74" s="276"/>
    </row>
    <row r="75" spans="2:11" s="1" customFormat="1" ht="45" customHeight="1">
      <c r="B75" s="277"/>
      <c r="C75" s="385" t="s">
        <v>674</v>
      </c>
      <c r="D75" s="385"/>
      <c r="E75" s="385"/>
      <c r="F75" s="385"/>
      <c r="G75" s="385"/>
      <c r="H75" s="385"/>
      <c r="I75" s="385"/>
      <c r="J75" s="385"/>
      <c r="K75" s="278"/>
    </row>
    <row r="76" spans="2:11" s="1" customFormat="1" ht="17.25" customHeight="1">
      <c r="B76" s="277"/>
      <c r="C76" s="279" t="s">
        <v>675</v>
      </c>
      <c r="D76" s="279"/>
      <c r="E76" s="279"/>
      <c r="F76" s="279" t="s">
        <v>676</v>
      </c>
      <c r="G76" s="280"/>
      <c r="H76" s="279" t="s">
        <v>54</v>
      </c>
      <c r="I76" s="279" t="s">
        <v>57</v>
      </c>
      <c r="J76" s="279" t="s">
        <v>677</v>
      </c>
      <c r="K76" s="278"/>
    </row>
    <row r="77" spans="2:11" s="1" customFormat="1" ht="17.25" customHeight="1">
      <c r="B77" s="277"/>
      <c r="C77" s="281" t="s">
        <v>678</v>
      </c>
      <c r="D77" s="281"/>
      <c r="E77" s="281"/>
      <c r="F77" s="282" t="s">
        <v>679</v>
      </c>
      <c r="G77" s="283"/>
      <c r="H77" s="281"/>
      <c r="I77" s="281"/>
      <c r="J77" s="281" t="s">
        <v>680</v>
      </c>
      <c r="K77" s="278"/>
    </row>
    <row r="78" spans="2:11" s="1" customFormat="1" ht="5.25" customHeight="1">
      <c r="B78" s="277"/>
      <c r="C78" s="284"/>
      <c r="D78" s="284"/>
      <c r="E78" s="284"/>
      <c r="F78" s="284"/>
      <c r="G78" s="285"/>
      <c r="H78" s="284"/>
      <c r="I78" s="284"/>
      <c r="J78" s="284"/>
      <c r="K78" s="278"/>
    </row>
    <row r="79" spans="2:11" s="1" customFormat="1" ht="15" customHeight="1">
      <c r="B79" s="277"/>
      <c r="C79" s="266" t="s">
        <v>53</v>
      </c>
      <c r="D79" s="286"/>
      <c r="E79" s="286"/>
      <c r="F79" s="287" t="s">
        <v>681</v>
      </c>
      <c r="G79" s="288"/>
      <c r="H79" s="266" t="s">
        <v>682</v>
      </c>
      <c r="I79" s="266" t="s">
        <v>683</v>
      </c>
      <c r="J79" s="266">
        <v>20</v>
      </c>
      <c r="K79" s="278"/>
    </row>
    <row r="80" spans="2:11" s="1" customFormat="1" ht="15" customHeight="1">
      <c r="B80" s="277"/>
      <c r="C80" s="266" t="s">
        <v>684</v>
      </c>
      <c r="D80" s="266"/>
      <c r="E80" s="266"/>
      <c r="F80" s="287" t="s">
        <v>681</v>
      </c>
      <c r="G80" s="288"/>
      <c r="H80" s="266" t="s">
        <v>685</v>
      </c>
      <c r="I80" s="266" t="s">
        <v>683</v>
      </c>
      <c r="J80" s="266">
        <v>120</v>
      </c>
      <c r="K80" s="278"/>
    </row>
    <row r="81" spans="2:11" s="1" customFormat="1" ht="15" customHeight="1">
      <c r="B81" s="289"/>
      <c r="C81" s="266" t="s">
        <v>686</v>
      </c>
      <c r="D81" s="266"/>
      <c r="E81" s="266"/>
      <c r="F81" s="287" t="s">
        <v>687</v>
      </c>
      <c r="G81" s="288"/>
      <c r="H81" s="266" t="s">
        <v>688</v>
      </c>
      <c r="I81" s="266" t="s">
        <v>683</v>
      </c>
      <c r="J81" s="266">
        <v>50</v>
      </c>
      <c r="K81" s="278"/>
    </row>
    <row r="82" spans="2:11" s="1" customFormat="1" ht="15" customHeight="1">
      <c r="B82" s="289"/>
      <c r="C82" s="266" t="s">
        <v>689</v>
      </c>
      <c r="D82" s="266"/>
      <c r="E82" s="266"/>
      <c r="F82" s="287" t="s">
        <v>681</v>
      </c>
      <c r="G82" s="288"/>
      <c r="H82" s="266" t="s">
        <v>690</v>
      </c>
      <c r="I82" s="266" t="s">
        <v>691</v>
      </c>
      <c r="J82" s="266"/>
      <c r="K82" s="278"/>
    </row>
    <row r="83" spans="2:11" s="1" customFormat="1" ht="15" customHeight="1">
      <c r="B83" s="289"/>
      <c r="C83" s="290" t="s">
        <v>692</v>
      </c>
      <c r="D83" s="290"/>
      <c r="E83" s="290"/>
      <c r="F83" s="291" t="s">
        <v>687</v>
      </c>
      <c r="G83" s="290"/>
      <c r="H83" s="290" t="s">
        <v>693</v>
      </c>
      <c r="I83" s="290" t="s">
        <v>683</v>
      </c>
      <c r="J83" s="290">
        <v>15</v>
      </c>
      <c r="K83" s="278"/>
    </row>
    <row r="84" spans="2:11" s="1" customFormat="1" ht="15" customHeight="1">
      <c r="B84" s="289"/>
      <c r="C84" s="290" t="s">
        <v>694</v>
      </c>
      <c r="D84" s="290"/>
      <c r="E84" s="290"/>
      <c r="F84" s="291" t="s">
        <v>687</v>
      </c>
      <c r="G84" s="290"/>
      <c r="H84" s="290" t="s">
        <v>695</v>
      </c>
      <c r="I84" s="290" t="s">
        <v>683</v>
      </c>
      <c r="J84" s="290">
        <v>15</v>
      </c>
      <c r="K84" s="278"/>
    </row>
    <row r="85" spans="2:11" s="1" customFormat="1" ht="15" customHeight="1">
      <c r="B85" s="289"/>
      <c r="C85" s="290" t="s">
        <v>696</v>
      </c>
      <c r="D85" s="290"/>
      <c r="E85" s="290"/>
      <c r="F85" s="291" t="s">
        <v>687</v>
      </c>
      <c r="G85" s="290"/>
      <c r="H85" s="290" t="s">
        <v>697</v>
      </c>
      <c r="I85" s="290" t="s">
        <v>683</v>
      </c>
      <c r="J85" s="290">
        <v>20</v>
      </c>
      <c r="K85" s="278"/>
    </row>
    <row r="86" spans="2:11" s="1" customFormat="1" ht="15" customHeight="1">
      <c r="B86" s="289"/>
      <c r="C86" s="290" t="s">
        <v>698</v>
      </c>
      <c r="D86" s="290"/>
      <c r="E86" s="290"/>
      <c r="F86" s="291" t="s">
        <v>687</v>
      </c>
      <c r="G86" s="290"/>
      <c r="H86" s="290" t="s">
        <v>699</v>
      </c>
      <c r="I86" s="290" t="s">
        <v>683</v>
      </c>
      <c r="J86" s="290">
        <v>20</v>
      </c>
      <c r="K86" s="278"/>
    </row>
    <row r="87" spans="2:11" s="1" customFormat="1" ht="15" customHeight="1">
      <c r="B87" s="289"/>
      <c r="C87" s="266" t="s">
        <v>700</v>
      </c>
      <c r="D87" s="266"/>
      <c r="E87" s="266"/>
      <c r="F87" s="287" t="s">
        <v>687</v>
      </c>
      <c r="G87" s="288"/>
      <c r="H87" s="266" t="s">
        <v>701</v>
      </c>
      <c r="I87" s="266" t="s">
        <v>683</v>
      </c>
      <c r="J87" s="266">
        <v>50</v>
      </c>
      <c r="K87" s="278"/>
    </row>
    <row r="88" spans="2:11" s="1" customFormat="1" ht="15" customHeight="1">
      <c r="B88" s="289"/>
      <c r="C88" s="266" t="s">
        <v>702</v>
      </c>
      <c r="D88" s="266"/>
      <c r="E88" s="266"/>
      <c r="F88" s="287" t="s">
        <v>687</v>
      </c>
      <c r="G88" s="288"/>
      <c r="H88" s="266" t="s">
        <v>703</v>
      </c>
      <c r="I88" s="266" t="s">
        <v>683</v>
      </c>
      <c r="J88" s="266">
        <v>20</v>
      </c>
      <c r="K88" s="278"/>
    </row>
    <row r="89" spans="2:11" s="1" customFormat="1" ht="15" customHeight="1">
      <c r="B89" s="289"/>
      <c r="C89" s="266" t="s">
        <v>704</v>
      </c>
      <c r="D89" s="266"/>
      <c r="E89" s="266"/>
      <c r="F89" s="287" t="s">
        <v>687</v>
      </c>
      <c r="G89" s="288"/>
      <c r="H89" s="266" t="s">
        <v>705</v>
      </c>
      <c r="I89" s="266" t="s">
        <v>683</v>
      </c>
      <c r="J89" s="266">
        <v>20</v>
      </c>
      <c r="K89" s="278"/>
    </row>
    <row r="90" spans="2:11" s="1" customFormat="1" ht="15" customHeight="1">
      <c r="B90" s="289"/>
      <c r="C90" s="266" t="s">
        <v>706</v>
      </c>
      <c r="D90" s="266"/>
      <c r="E90" s="266"/>
      <c r="F90" s="287" t="s">
        <v>687</v>
      </c>
      <c r="G90" s="288"/>
      <c r="H90" s="266" t="s">
        <v>707</v>
      </c>
      <c r="I90" s="266" t="s">
        <v>683</v>
      </c>
      <c r="J90" s="266">
        <v>50</v>
      </c>
      <c r="K90" s="278"/>
    </row>
    <row r="91" spans="2:11" s="1" customFormat="1" ht="15" customHeight="1">
      <c r="B91" s="289"/>
      <c r="C91" s="266" t="s">
        <v>708</v>
      </c>
      <c r="D91" s="266"/>
      <c r="E91" s="266"/>
      <c r="F91" s="287" t="s">
        <v>687</v>
      </c>
      <c r="G91" s="288"/>
      <c r="H91" s="266" t="s">
        <v>708</v>
      </c>
      <c r="I91" s="266" t="s">
        <v>683</v>
      </c>
      <c r="J91" s="266">
        <v>50</v>
      </c>
      <c r="K91" s="278"/>
    </row>
    <row r="92" spans="2:11" s="1" customFormat="1" ht="15" customHeight="1">
      <c r="B92" s="289"/>
      <c r="C92" s="266" t="s">
        <v>709</v>
      </c>
      <c r="D92" s="266"/>
      <c r="E92" s="266"/>
      <c r="F92" s="287" t="s">
        <v>687</v>
      </c>
      <c r="G92" s="288"/>
      <c r="H92" s="266" t="s">
        <v>710</v>
      </c>
      <c r="I92" s="266" t="s">
        <v>683</v>
      </c>
      <c r="J92" s="266">
        <v>255</v>
      </c>
      <c r="K92" s="278"/>
    </row>
    <row r="93" spans="2:11" s="1" customFormat="1" ht="15" customHeight="1">
      <c r="B93" s="289"/>
      <c r="C93" s="266" t="s">
        <v>711</v>
      </c>
      <c r="D93" s="266"/>
      <c r="E93" s="266"/>
      <c r="F93" s="287" t="s">
        <v>681</v>
      </c>
      <c r="G93" s="288"/>
      <c r="H93" s="266" t="s">
        <v>712</v>
      </c>
      <c r="I93" s="266" t="s">
        <v>713</v>
      </c>
      <c r="J93" s="266"/>
      <c r="K93" s="278"/>
    </row>
    <row r="94" spans="2:11" s="1" customFormat="1" ht="15" customHeight="1">
      <c r="B94" s="289"/>
      <c r="C94" s="266" t="s">
        <v>714</v>
      </c>
      <c r="D94" s="266"/>
      <c r="E94" s="266"/>
      <c r="F94" s="287" t="s">
        <v>681</v>
      </c>
      <c r="G94" s="288"/>
      <c r="H94" s="266" t="s">
        <v>715</v>
      </c>
      <c r="I94" s="266" t="s">
        <v>716</v>
      </c>
      <c r="J94" s="266"/>
      <c r="K94" s="278"/>
    </row>
    <row r="95" spans="2:11" s="1" customFormat="1" ht="15" customHeight="1">
      <c r="B95" s="289"/>
      <c r="C95" s="266" t="s">
        <v>717</v>
      </c>
      <c r="D95" s="266"/>
      <c r="E95" s="266"/>
      <c r="F95" s="287" t="s">
        <v>681</v>
      </c>
      <c r="G95" s="288"/>
      <c r="H95" s="266" t="s">
        <v>717</v>
      </c>
      <c r="I95" s="266" t="s">
        <v>716</v>
      </c>
      <c r="J95" s="266"/>
      <c r="K95" s="278"/>
    </row>
    <row r="96" spans="2:11" s="1" customFormat="1" ht="15" customHeight="1">
      <c r="B96" s="289"/>
      <c r="C96" s="266" t="s">
        <v>38</v>
      </c>
      <c r="D96" s="266"/>
      <c r="E96" s="266"/>
      <c r="F96" s="287" t="s">
        <v>681</v>
      </c>
      <c r="G96" s="288"/>
      <c r="H96" s="266" t="s">
        <v>718</v>
      </c>
      <c r="I96" s="266" t="s">
        <v>716</v>
      </c>
      <c r="J96" s="266"/>
      <c r="K96" s="278"/>
    </row>
    <row r="97" spans="2:11" s="1" customFormat="1" ht="15" customHeight="1">
      <c r="B97" s="289"/>
      <c r="C97" s="266" t="s">
        <v>48</v>
      </c>
      <c r="D97" s="266"/>
      <c r="E97" s="266"/>
      <c r="F97" s="287" t="s">
        <v>681</v>
      </c>
      <c r="G97" s="288"/>
      <c r="H97" s="266" t="s">
        <v>719</v>
      </c>
      <c r="I97" s="266" t="s">
        <v>716</v>
      </c>
      <c r="J97" s="266"/>
      <c r="K97" s="278"/>
    </row>
    <row r="98" spans="2:11" s="1" customFormat="1" ht="15" customHeight="1">
      <c r="B98" s="292"/>
      <c r="C98" s="293"/>
      <c r="D98" s="293"/>
      <c r="E98" s="293"/>
      <c r="F98" s="293"/>
      <c r="G98" s="293"/>
      <c r="H98" s="293"/>
      <c r="I98" s="293"/>
      <c r="J98" s="293"/>
      <c r="K98" s="294"/>
    </row>
    <row r="99" spans="2:11" s="1" customFormat="1" ht="18.75" customHeight="1">
      <c r="B99" s="295"/>
      <c r="C99" s="296"/>
      <c r="D99" s="296"/>
      <c r="E99" s="296"/>
      <c r="F99" s="296"/>
      <c r="G99" s="296"/>
      <c r="H99" s="296"/>
      <c r="I99" s="296"/>
      <c r="J99" s="296"/>
      <c r="K99" s="295"/>
    </row>
    <row r="100" spans="2:11" s="1" customFormat="1" ht="18.75" customHeight="1">
      <c r="B100" s="273"/>
      <c r="C100" s="273"/>
      <c r="D100" s="273"/>
      <c r="E100" s="273"/>
      <c r="F100" s="273"/>
      <c r="G100" s="273"/>
      <c r="H100" s="273"/>
      <c r="I100" s="273"/>
      <c r="J100" s="273"/>
      <c r="K100" s="273"/>
    </row>
    <row r="101" spans="2:11" s="1" customFormat="1" ht="7.5" customHeight="1">
      <c r="B101" s="274"/>
      <c r="C101" s="275"/>
      <c r="D101" s="275"/>
      <c r="E101" s="275"/>
      <c r="F101" s="275"/>
      <c r="G101" s="275"/>
      <c r="H101" s="275"/>
      <c r="I101" s="275"/>
      <c r="J101" s="275"/>
      <c r="K101" s="276"/>
    </row>
    <row r="102" spans="2:11" s="1" customFormat="1" ht="45" customHeight="1">
      <c r="B102" s="277"/>
      <c r="C102" s="385" t="s">
        <v>720</v>
      </c>
      <c r="D102" s="385"/>
      <c r="E102" s="385"/>
      <c r="F102" s="385"/>
      <c r="G102" s="385"/>
      <c r="H102" s="385"/>
      <c r="I102" s="385"/>
      <c r="J102" s="385"/>
      <c r="K102" s="278"/>
    </row>
    <row r="103" spans="2:11" s="1" customFormat="1" ht="17.25" customHeight="1">
      <c r="B103" s="277"/>
      <c r="C103" s="279" t="s">
        <v>675</v>
      </c>
      <c r="D103" s="279"/>
      <c r="E103" s="279"/>
      <c r="F103" s="279" t="s">
        <v>676</v>
      </c>
      <c r="G103" s="280"/>
      <c r="H103" s="279" t="s">
        <v>54</v>
      </c>
      <c r="I103" s="279" t="s">
        <v>57</v>
      </c>
      <c r="J103" s="279" t="s">
        <v>677</v>
      </c>
      <c r="K103" s="278"/>
    </row>
    <row r="104" spans="2:11" s="1" customFormat="1" ht="17.25" customHeight="1">
      <c r="B104" s="277"/>
      <c r="C104" s="281" t="s">
        <v>678</v>
      </c>
      <c r="D104" s="281"/>
      <c r="E104" s="281"/>
      <c r="F104" s="282" t="s">
        <v>679</v>
      </c>
      <c r="G104" s="283"/>
      <c r="H104" s="281"/>
      <c r="I104" s="281"/>
      <c r="J104" s="281" t="s">
        <v>680</v>
      </c>
      <c r="K104" s="278"/>
    </row>
    <row r="105" spans="2:11" s="1" customFormat="1" ht="5.25" customHeight="1">
      <c r="B105" s="277"/>
      <c r="C105" s="279"/>
      <c r="D105" s="279"/>
      <c r="E105" s="279"/>
      <c r="F105" s="279"/>
      <c r="G105" s="297"/>
      <c r="H105" s="279"/>
      <c r="I105" s="279"/>
      <c r="J105" s="279"/>
      <c r="K105" s="278"/>
    </row>
    <row r="106" spans="2:11" s="1" customFormat="1" ht="15" customHeight="1">
      <c r="B106" s="277"/>
      <c r="C106" s="266" t="s">
        <v>53</v>
      </c>
      <c r="D106" s="286"/>
      <c r="E106" s="286"/>
      <c r="F106" s="287" t="s">
        <v>681</v>
      </c>
      <c r="G106" s="266"/>
      <c r="H106" s="266" t="s">
        <v>721</v>
      </c>
      <c r="I106" s="266" t="s">
        <v>683</v>
      </c>
      <c r="J106" s="266">
        <v>20</v>
      </c>
      <c r="K106" s="278"/>
    </row>
    <row r="107" spans="2:11" s="1" customFormat="1" ht="15" customHeight="1">
      <c r="B107" s="277"/>
      <c r="C107" s="266" t="s">
        <v>684</v>
      </c>
      <c r="D107" s="266"/>
      <c r="E107" s="266"/>
      <c r="F107" s="287" t="s">
        <v>681</v>
      </c>
      <c r="G107" s="266"/>
      <c r="H107" s="266" t="s">
        <v>721</v>
      </c>
      <c r="I107" s="266" t="s">
        <v>683</v>
      </c>
      <c r="J107" s="266">
        <v>120</v>
      </c>
      <c r="K107" s="278"/>
    </row>
    <row r="108" spans="2:11" s="1" customFormat="1" ht="15" customHeight="1">
      <c r="B108" s="289"/>
      <c r="C108" s="266" t="s">
        <v>686</v>
      </c>
      <c r="D108" s="266"/>
      <c r="E108" s="266"/>
      <c r="F108" s="287" t="s">
        <v>687</v>
      </c>
      <c r="G108" s="266"/>
      <c r="H108" s="266" t="s">
        <v>721</v>
      </c>
      <c r="I108" s="266" t="s">
        <v>683</v>
      </c>
      <c r="J108" s="266">
        <v>50</v>
      </c>
      <c r="K108" s="278"/>
    </row>
    <row r="109" spans="2:11" s="1" customFormat="1" ht="15" customHeight="1">
      <c r="B109" s="289"/>
      <c r="C109" s="266" t="s">
        <v>689</v>
      </c>
      <c r="D109" s="266"/>
      <c r="E109" s="266"/>
      <c r="F109" s="287" t="s">
        <v>681</v>
      </c>
      <c r="G109" s="266"/>
      <c r="H109" s="266" t="s">
        <v>721</v>
      </c>
      <c r="I109" s="266" t="s">
        <v>691</v>
      </c>
      <c r="J109" s="266"/>
      <c r="K109" s="278"/>
    </row>
    <row r="110" spans="2:11" s="1" customFormat="1" ht="15" customHeight="1">
      <c r="B110" s="289"/>
      <c r="C110" s="266" t="s">
        <v>700</v>
      </c>
      <c r="D110" s="266"/>
      <c r="E110" s="266"/>
      <c r="F110" s="287" t="s">
        <v>687</v>
      </c>
      <c r="G110" s="266"/>
      <c r="H110" s="266" t="s">
        <v>721</v>
      </c>
      <c r="I110" s="266" t="s">
        <v>683</v>
      </c>
      <c r="J110" s="266">
        <v>50</v>
      </c>
      <c r="K110" s="278"/>
    </row>
    <row r="111" spans="2:11" s="1" customFormat="1" ht="15" customHeight="1">
      <c r="B111" s="289"/>
      <c r="C111" s="266" t="s">
        <v>708</v>
      </c>
      <c r="D111" s="266"/>
      <c r="E111" s="266"/>
      <c r="F111" s="287" t="s">
        <v>687</v>
      </c>
      <c r="G111" s="266"/>
      <c r="H111" s="266" t="s">
        <v>721</v>
      </c>
      <c r="I111" s="266" t="s">
        <v>683</v>
      </c>
      <c r="J111" s="266">
        <v>50</v>
      </c>
      <c r="K111" s="278"/>
    </row>
    <row r="112" spans="2:11" s="1" customFormat="1" ht="15" customHeight="1">
      <c r="B112" s="289"/>
      <c r="C112" s="266" t="s">
        <v>706</v>
      </c>
      <c r="D112" s="266"/>
      <c r="E112" s="266"/>
      <c r="F112" s="287" t="s">
        <v>687</v>
      </c>
      <c r="G112" s="266"/>
      <c r="H112" s="266" t="s">
        <v>721</v>
      </c>
      <c r="I112" s="266" t="s">
        <v>683</v>
      </c>
      <c r="J112" s="266">
        <v>50</v>
      </c>
      <c r="K112" s="278"/>
    </row>
    <row r="113" spans="2:11" s="1" customFormat="1" ht="15" customHeight="1">
      <c r="B113" s="289"/>
      <c r="C113" s="266" t="s">
        <v>53</v>
      </c>
      <c r="D113" s="266"/>
      <c r="E113" s="266"/>
      <c r="F113" s="287" t="s">
        <v>681</v>
      </c>
      <c r="G113" s="266"/>
      <c r="H113" s="266" t="s">
        <v>722</v>
      </c>
      <c r="I113" s="266" t="s">
        <v>683</v>
      </c>
      <c r="J113" s="266">
        <v>20</v>
      </c>
      <c r="K113" s="278"/>
    </row>
    <row r="114" spans="2:11" s="1" customFormat="1" ht="15" customHeight="1">
      <c r="B114" s="289"/>
      <c r="C114" s="266" t="s">
        <v>723</v>
      </c>
      <c r="D114" s="266"/>
      <c r="E114" s="266"/>
      <c r="F114" s="287" t="s">
        <v>681</v>
      </c>
      <c r="G114" s="266"/>
      <c r="H114" s="266" t="s">
        <v>724</v>
      </c>
      <c r="I114" s="266" t="s">
        <v>683</v>
      </c>
      <c r="J114" s="266">
        <v>120</v>
      </c>
      <c r="K114" s="278"/>
    </row>
    <row r="115" spans="2:11" s="1" customFormat="1" ht="15" customHeight="1">
      <c r="B115" s="289"/>
      <c r="C115" s="266" t="s">
        <v>38</v>
      </c>
      <c r="D115" s="266"/>
      <c r="E115" s="266"/>
      <c r="F115" s="287" t="s">
        <v>681</v>
      </c>
      <c r="G115" s="266"/>
      <c r="H115" s="266" t="s">
        <v>725</v>
      </c>
      <c r="I115" s="266" t="s">
        <v>716</v>
      </c>
      <c r="J115" s="266"/>
      <c r="K115" s="278"/>
    </row>
    <row r="116" spans="2:11" s="1" customFormat="1" ht="15" customHeight="1">
      <c r="B116" s="289"/>
      <c r="C116" s="266" t="s">
        <v>48</v>
      </c>
      <c r="D116" s="266"/>
      <c r="E116" s="266"/>
      <c r="F116" s="287" t="s">
        <v>681</v>
      </c>
      <c r="G116" s="266"/>
      <c r="H116" s="266" t="s">
        <v>726</v>
      </c>
      <c r="I116" s="266" t="s">
        <v>716</v>
      </c>
      <c r="J116" s="266"/>
      <c r="K116" s="278"/>
    </row>
    <row r="117" spans="2:11" s="1" customFormat="1" ht="15" customHeight="1">
      <c r="B117" s="289"/>
      <c r="C117" s="266" t="s">
        <v>57</v>
      </c>
      <c r="D117" s="266"/>
      <c r="E117" s="266"/>
      <c r="F117" s="287" t="s">
        <v>681</v>
      </c>
      <c r="G117" s="266"/>
      <c r="H117" s="266" t="s">
        <v>727</v>
      </c>
      <c r="I117" s="266" t="s">
        <v>728</v>
      </c>
      <c r="J117" s="266"/>
      <c r="K117" s="278"/>
    </row>
    <row r="118" spans="2:11" s="1" customFormat="1" ht="15" customHeight="1">
      <c r="B118" s="292"/>
      <c r="C118" s="298"/>
      <c r="D118" s="298"/>
      <c r="E118" s="298"/>
      <c r="F118" s="298"/>
      <c r="G118" s="298"/>
      <c r="H118" s="298"/>
      <c r="I118" s="298"/>
      <c r="J118" s="298"/>
      <c r="K118" s="294"/>
    </row>
    <row r="119" spans="2:11" s="1" customFormat="1" ht="18.75" customHeight="1">
      <c r="B119" s="299"/>
      <c r="C119" s="300"/>
      <c r="D119" s="300"/>
      <c r="E119" s="300"/>
      <c r="F119" s="301"/>
      <c r="G119" s="300"/>
      <c r="H119" s="300"/>
      <c r="I119" s="300"/>
      <c r="J119" s="300"/>
      <c r="K119" s="299"/>
    </row>
    <row r="120" spans="2:11" s="1" customFormat="1" ht="18.75" customHeight="1">
      <c r="B120" s="273"/>
      <c r="C120" s="273"/>
      <c r="D120" s="273"/>
      <c r="E120" s="273"/>
      <c r="F120" s="273"/>
      <c r="G120" s="273"/>
      <c r="H120" s="273"/>
      <c r="I120" s="273"/>
      <c r="J120" s="273"/>
      <c r="K120" s="273"/>
    </row>
    <row r="121" spans="2:11" s="1" customFormat="1" ht="7.5" customHeight="1">
      <c r="B121" s="302"/>
      <c r="C121" s="303"/>
      <c r="D121" s="303"/>
      <c r="E121" s="303"/>
      <c r="F121" s="303"/>
      <c r="G121" s="303"/>
      <c r="H121" s="303"/>
      <c r="I121" s="303"/>
      <c r="J121" s="303"/>
      <c r="K121" s="304"/>
    </row>
    <row r="122" spans="2:11" s="1" customFormat="1" ht="45" customHeight="1">
      <c r="B122" s="305"/>
      <c r="C122" s="386" t="s">
        <v>729</v>
      </c>
      <c r="D122" s="386"/>
      <c r="E122" s="386"/>
      <c r="F122" s="386"/>
      <c r="G122" s="386"/>
      <c r="H122" s="386"/>
      <c r="I122" s="386"/>
      <c r="J122" s="386"/>
      <c r="K122" s="306"/>
    </row>
    <row r="123" spans="2:11" s="1" customFormat="1" ht="17.25" customHeight="1">
      <c r="B123" s="307"/>
      <c r="C123" s="279" t="s">
        <v>675</v>
      </c>
      <c r="D123" s="279"/>
      <c r="E123" s="279"/>
      <c r="F123" s="279" t="s">
        <v>676</v>
      </c>
      <c r="G123" s="280"/>
      <c r="H123" s="279" t="s">
        <v>54</v>
      </c>
      <c r="I123" s="279" t="s">
        <v>57</v>
      </c>
      <c r="J123" s="279" t="s">
        <v>677</v>
      </c>
      <c r="K123" s="308"/>
    </row>
    <row r="124" spans="2:11" s="1" customFormat="1" ht="17.25" customHeight="1">
      <c r="B124" s="307"/>
      <c r="C124" s="281" t="s">
        <v>678</v>
      </c>
      <c r="D124" s="281"/>
      <c r="E124" s="281"/>
      <c r="F124" s="282" t="s">
        <v>679</v>
      </c>
      <c r="G124" s="283"/>
      <c r="H124" s="281"/>
      <c r="I124" s="281"/>
      <c r="J124" s="281" t="s">
        <v>680</v>
      </c>
      <c r="K124" s="308"/>
    </row>
    <row r="125" spans="2:11" s="1" customFormat="1" ht="5.25" customHeight="1">
      <c r="B125" s="309"/>
      <c r="C125" s="284"/>
      <c r="D125" s="284"/>
      <c r="E125" s="284"/>
      <c r="F125" s="284"/>
      <c r="G125" s="310"/>
      <c r="H125" s="284"/>
      <c r="I125" s="284"/>
      <c r="J125" s="284"/>
      <c r="K125" s="311"/>
    </row>
    <row r="126" spans="2:11" s="1" customFormat="1" ht="15" customHeight="1">
      <c r="B126" s="309"/>
      <c r="C126" s="266" t="s">
        <v>684</v>
      </c>
      <c r="D126" s="286"/>
      <c r="E126" s="286"/>
      <c r="F126" s="287" t="s">
        <v>681</v>
      </c>
      <c r="G126" s="266"/>
      <c r="H126" s="266" t="s">
        <v>721</v>
      </c>
      <c r="I126" s="266" t="s">
        <v>683</v>
      </c>
      <c r="J126" s="266">
        <v>120</v>
      </c>
      <c r="K126" s="312"/>
    </row>
    <row r="127" spans="2:11" s="1" customFormat="1" ht="15" customHeight="1">
      <c r="B127" s="309"/>
      <c r="C127" s="266" t="s">
        <v>730</v>
      </c>
      <c r="D127" s="266"/>
      <c r="E127" s="266"/>
      <c r="F127" s="287" t="s">
        <v>681</v>
      </c>
      <c r="G127" s="266"/>
      <c r="H127" s="266" t="s">
        <v>731</v>
      </c>
      <c r="I127" s="266" t="s">
        <v>683</v>
      </c>
      <c r="J127" s="266" t="s">
        <v>732</v>
      </c>
      <c r="K127" s="312"/>
    </row>
    <row r="128" spans="2:11" s="1" customFormat="1" ht="15" customHeight="1">
      <c r="B128" s="309"/>
      <c r="C128" s="266" t="s">
        <v>629</v>
      </c>
      <c r="D128" s="266"/>
      <c r="E128" s="266"/>
      <c r="F128" s="287" t="s">
        <v>681</v>
      </c>
      <c r="G128" s="266"/>
      <c r="H128" s="266" t="s">
        <v>733</v>
      </c>
      <c r="I128" s="266" t="s">
        <v>683</v>
      </c>
      <c r="J128" s="266" t="s">
        <v>732</v>
      </c>
      <c r="K128" s="312"/>
    </row>
    <row r="129" spans="2:11" s="1" customFormat="1" ht="15" customHeight="1">
      <c r="B129" s="309"/>
      <c r="C129" s="266" t="s">
        <v>692</v>
      </c>
      <c r="D129" s="266"/>
      <c r="E129" s="266"/>
      <c r="F129" s="287" t="s">
        <v>687</v>
      </c>
      <c r="G129" s="266"/>
      <c r="H129" s="266" t="s">
        <v>693</v>
      </c>
      <c r="I129" s="266" t="s">
        <v>683</v>
      </c>
      <c r="J129" s="266">
        <v>15</v>
      </c>
      <c r="K129" s="312"/>
    </row>
    <row r="130" spans="2:11" s="1" customFormat="1" ht="15" customHeight="1">
      <c r="B130" s="309"/>
      <c r="C130" s="290" t="s">
        <v>694</v>
      </c>
      <c r="D130" s="290"/>
      <c r="E130" s="290"/>
      <c r="F130" s="291" t="s">
        <v>687</v>
      </c>
      <c r="G130" s="290"/>
      <c r="H130" s="290" t="s">
        <v>695</v>
      </c>
      <c r="I130" s="290" t="s">
        <v>683</v>
      </c>
      <c r="J130" s="290">
        <v>15</v>
      </c>
      <c r="K130" s="312"/>
    </row>
    <row r="131" spans="2:11" s="1" customFormat="1" ht="15" customHeight="1">
      <c r="B131" s="309"/>
      <c r="C131" s="290" t="s">
        <v>696</v>
      </c>
      <c r="D131" s="290"/>
      <c r="E131" s="290"/>
      <c r="F131" s="291" t="s">
        <v>687</v>
      </c>
      <c r="G131" s="290"/>
      <c r="H131" s="290" t="s">
        <v>697</v>
      </c>
      <c r="I131" s="290" t="s">
        <v>683</v>
      </c>
      <c r="J131" s="290">
        <v>20</v>
      </c>
      <c r="K131" s="312"/>
    </row>
    <row r="132" spans="2:11" s="1" customFormat="1" ht="15" customHeight="1">
      <c r="B132" s="309"/>
      <c r="C132" s="290" t="s">
        <v>698</v>
      </c>
      <c r="D132" s="290"/>
      <c r="E132" s="290"/>
      <c r="F132" s="291" t="s">
        <v>687</v>
      </c>
      <c r="G132" s="290"/>
      <c r="H132" s="290" t="s">
        <v>699</v>
      </c>
      <c r="I132" s="290" t="s">
        <v>683</v>
      </c>
      <c r="J132" s="290">
        <v>20</v>
      </c>
      <c r="K132" s="312"/>
    </row>
    <row r="133" spans="2:11" s="1" customFormat="1" ht="15" customHeight="1">
      <c r="B133" s="309"/>
      <c r="C133" s="266" t="s">
        <v>686</v>
      </c>
      <c r="D133" s="266"/>
      <c r="E133" s="266"/>
      <c r="F133" s="287" t="s">
        <v>687</v>
      </c>
      <c r="G133" s="266"/>
      <c r="H133" s="266" t="s">
        <v>721</v>
      </c>
      <c r="I133" s="266" t="s">
        <v>683</v>
      </c>
      <c r="J133" s="266">
        <v>50</v>
      </c>
      <c r="K133" s="312"/>
    </row>
    <row r="134" spans="2:11" s="1" customFormat="1" ht="15" customHeight="1">
      <c r="B134" s="309"/>
      <c r="C134" s="266" t="s">
        <v>700</v>
      </c>
      <c r="D134" s="266"/>
      <c r="E134" s="266"/>
      <c r="F134" s="287" t="s">
        <v>687</v>
      </c>
      <c r="G134" s="266"/>
      <c r="H134" s="266" t="s">
        <v>721</v>
      </c>
      <c r="I134" s="266" t="s">
        <v>683</v>
      </c>
      <c r="J134" s="266">
        <v>50</v>
      </c>
      <c r="K134" s="312"/>
    </row>
    <row r="135" spans="2:11" s="1" customFormat="1" ht="15" customHeight="1">
      <c r="B135" s="309"/>
      <c r="C135" s="266" t="s">
        <v>706</v>
      </c>
      <c r="D135" s="266"/>
      <c r="E135" s="266"/>
      <c r="F135" s="287" t="s">
        <v>687</v>
      </c>
      <c r="G135" s="266"/>
      <c r="H135" s="266" t="s">
        <v>721</v>
      </c>
      <c r="I135" s="266" t="s">
        <v>683</v>
      </c>
      <c r="J135" s="266">
        <v>50</v>
      </c>
      <c r="K135" s="312"/>
    </row>
    <row r="136" spans="2:11" s="1" customFormat="1" ht="15" customHeight="1">
      <c r="B136" s="309"/>
      <c r="C136" s="266" t="s">
        <v>708</v>
      </c>
      <c r="D136" s="266"/>
      <c r="E136" s="266"/>
      <c r="F136" s="287" t="s">
        <v>687</v>
      </c>
      <c r="G136" s="266"/>
      <c r="H136" s="266" t="s">
        <v>721</v>
      </c>
      <c r="I136" s="266" t="s">
        <v>683</v>
      </c>
      <c r="J136" s="266">
        <v>50</v>
      </c>
      <c r="K136" s="312"/>
    </row>
    <row r="137" spans="2:11" s="1" customFormat="1" ht="15" customHeight="1">
      <c r="B137" s="309"/>
      <c r="C137" s="266" t="s">
        <v>709</v>
      </c>
      <c r="D137" s="266"/>
      <c r="E137" s="266"/>
      <c r="F137" s="287" t="s">
        <v>687</v>
      </c>
      <c r="G137" s="266"/>
      <c r="H137" s="266" t="s">
        <v>734</v>
      </c>
      <c r="I137" s="266" t="s">
        <v>683</v>
      </c>
      <c r="J137" s="266">
        <v>255</v>
      </c>
      <c r="K137" s="312"/>
    </row>
    <row r="138" spans="2:11" s="1" customFormat="1" ht="15" customHeight="1">
      <c r="B138" s="309"/>
      <c r="C138" s="266" t="s">
        <v>711</v>
      </c>
      <c r="D138" s="266"/>
      <c r="E138" s="266"/>
      <c r="F138" s="287" t="s">
        <v>681</v>
      </c>
      <c r="G138" s="266"/>
      <c r="H138" s="266" t="s">
        <v>735</v>
      </c>
      <c r="I138" s="266" t="s">
        <v>713</v>
      </c>
      <c r="J138" s="266"/>
      <c r="K138" s="312"/>
    </row>
    <row r="139" spans="2:11" s="1" customFormat="1" ht="15" customHeight="1">
      <c r="B139" s="309"/>
      <c r="C139" s="266" t="s">
        <v>714</v>
      </c>
      <c r="D139" s="266"/>
      <c r="E139" s="266"/>
      <c r="F139" s="287" t="s">
        <v>681</v>
      </c>
      <c r="G139" s="266"/>
      <c r="H139" s="266" t="s">
        <v>736</v>
      </c>
      <c r="I139" s="266" t="s">
        <v>716</v>
      </c>
      <c r="J139" s="266"/>
      <c r="K139" s="312"/>
    </row>
    <row r="140" spans="2:11" s="1" customFormat="1" ht="15" customHeight="1">
      <c r="B140" s="309"/>
      <c r="C140" s="266" t="s">
        <v>717</v>
      </c>
      <c r="D140" s="266"/>
      <c r="E140" s="266"/>
      <c r="F140" s="287" t="s">
        <v>681</v>
      </c>
      <c r="G140" s="266"/>
      <c r="H140" s="266" t="s">
        <v>717</v>
      </c>
      <c r="I140" s="266" t="s">
        <v>716</v>
      </c>
      <c r="J140" s="266"/>
      <c r="K140" s="312"/>
    </row>
    <row r="141" spans="2:11" s="1" customFormat="1" ht="15" customHeight="1">
      <c r="B141" s="309"/>
      <c r="C141" s="266" t="s">
        <v>38</v>
      </c>
      <c r="D141" s="266"/>
      <c r="E141" s="266"/>
      <c r="F141" s="287" t="s">
        <v>681</v>
      </c>
      <c r="G141" s="266"/>
      <c r="H141" s="266" t="s">
        <v>737</v>
      </c>
      <c r="I141" s="266" t="s">
        <v>716</v>
      </c>
      <c r="J141" s="266"/>
      <c r="K141" s="312"/>
    </row>
    <row r="142" spans="2:11" s="1" customFormat="1" ht="15" customHeight="1">
      <c r="B142" s="309"/>
      <c r="C142" s="266" t="s">
        <v>738</v>
      </c>
      <c r="D142" s="266"/>
      <c r="E142" s="266"/>
      <c r="F142" s="287" t="s">
        <v>681</v>
      </c>
      <c r="G142" s="266"/>
      <c r="H142" s="266" t="s">
        <v>739</v>
      </c>
      <c r="I142" s="266" t="s">
        <v>716</v>
      </c>
      <c r="J142" s="266"/>
      <c r="K142" s="312"/>
    </row>
    <row r="143" spans="2:11" s="1" customFormat="1" ht="15" customHeight="1">
      <c r="B143" s="313"/>
      <c r="C143" s="314"/>
      <c r="D143" s="314"/>
      <c r="E143" s="314"/>
      <c r="F143" s="314"/>
      <c r="G143" s="314"/>
      <c r="H143" s="314"/>
      <c r="I143" s="314"/>
      <c r="J143" s="314"/>
      <c r="K143" s="315"/>
    </row>
    <row r="144" spans="2:11" s="1" customFormat="1" ht="18.75" customHeight="1">
      <c r="B144" s="300"/>
      <c r="C144" s="300"/>
      <c r="D144" s="300"/>
      <c r="E144" s="300"/>
      <c r="F144" s="301"/>
      <c r="G144" s="300"/>
      <c r="H144" s="300"/>
      <c r="I144" s="300"/>
      <c r="J144" s="300"/>
      <c r="K144" s="300"/>
    </row>
    <row r="145" spans="2:11" s="1" customFormat="1" ht="18.75" customHeight="1">
      <c r="B145" s="273"/>
      <c r="C145" s="273"/>
      <c r="D145" s="273"/>
      <c r="E145" s="273"/>
      <c r="F145" s="273"/>
      <c r="G145" s="273"/>
      <c r="H145" s="273"/>
      <c r="I145" s="273"/>
      <c r="J145" s="273"/>
      <c r="K145" s="273"/>
    </row>
    <row r="146" spans="2:11" s="1" customFormat="1" ht="7.5" customHeight="1">
      <c r="B146" s="274"/>
      <c r="C146" s="275"/>
      <c r="D146" s="275"/>
      <c r="E146" s="275"/>
      <c r="F146" s="275"/>
      <c r="G146" s="275"/>
      <c r="H146" s="275"/>
      <c r="I146" s="275"/>
      <c r="J146" s="275"/>
      <c r="K146" s="276"/>
    </row>
    <row r="147" spans="2:11" s="1" customFormat="1" ht="45" customHeight="1">
      <c r="B147" s="277"/>
      <c r="C147" s="385" t="s">
        <v>740</v>
      </c>
      <c r="D147" s="385"/>
      <c r="E147" s="385"/>
      <c r="F147" s="385"/>
      <c r="G147" s="385"/>
      <c r="H147" s="385"/>
      <c r="I147" s="385"/>
      <c r="J147" s="385"/>
      <c r="K147" s="278"/>
    </row>
    <row r="148" spans="2:11" s="1" customFormat="1" ht="17.25" customHeight="1">
      <c r="B148" s="277"/>
      <c r="C148" s="279" t="s">
        <v>675</v>
      </c>
      <c r="D148" s="279"/>
      <c r="E148" s="279"/>
      <c r="F148" s="279" t="s">
        <v>676</v>
      </c>
      <c r="G148" s="280"/>
      <c r="H148" s="279" t="s">
        <v>54</v>
      </c>
      <c r="I148" s="279" t="s">
        <v>57</v>
      </c>
      <c r="J148" s="279" t="s">
        <v>677</v>
      </c>
      <c r="K148" s="278"/>
    </row>
    <row r="149" spans="2:11" s="1" customFormat="1" ht="17.25" customHeight="1">
      <c r="B149" s="277"/>
      <c r="C149" s="281" t="s">
        <v>678</v>
      </c>
      <c r="D149" s="281"/>
      <c r="E149" s="281"/>
      <c r="F149" s="282" t="s">
        <v>679</v>
      </c>
      <c r="G149" s="283"/>
      <c r="H149" s="281"/>
      <c r="I149" s="281"/>
      <c r="J149" s="281" t="s">
        <v>680</v>
      </c>
      <c r="K149" s="278"/>
    </row>
    <row r="150" spans="2:11" s="1" customFormat="1" ht="5.25" customHeight="1">
      <c r="B150" s="289"/>
      <c r="C150" s="284"/>
      <c r="D150" s="284"/>
      <c r="E150" s="284"/>
      <c r="F150" s="284"/>
      <c r="G150" s="285"/>
      <c r="H150" s="284"/>
      <c r="I150" s="284"/>
      <c r="J150" s="284"/>
      <c r="K150" s="312"/>
    </row>
    <row r="151" spans="2:11" s="1" customFormat="1" ht="15" customHeight="1">
      <c r="B151" s="289"/>
      <c r="C151" s="316" t="s">
        <v>684</v>
      </c>
      <c r="D151" s="266"/>
      <c r="E151" s="266"/>
      <c r="F151" s="317" t="s">
        <v>681</v>
      </c>
      <c r="G151" s="266"/>
      <c r="H151" s="316" t="s">
        <v>721</v>
      </c>
      <c r="I151" s="316" t="s">
        <v>683</v>
      </c>
      <c r="J151" s="316">
        <v>120</v>
      </c>
      <c r="K151" s="312"/>
    </row>
    <row r="152" spans="2:11" s="1" customFormat="1" ht="15" customHeight="1">
      <c r="B152" s="289"/>
      <c r="C152" s="316" t="s">
        <v>730</v>
      </c>
      <c r="D152" s="266"/>
      <c r="E152" s="266"/>
      <c r="F152" s="317" t="s">
        <v>681</v>
      </c>
      <c r="G152" s="266"/>
      <c r="H152" s="316" t="s">
        <v>741</v>
      </c>
      <c r="I152" s="316" t="s">
        <v>683</v>
      </c>
      <c r="J152" s="316" t="s">
        <v>732</v>
      </c>
      <c r="K152" s="312"/>
    </row>
    <row r="153" spans="2:11" s="1" customFormat="1" ht="15" customHeight="1">
      <c r="B153" s="289"/>
      <c r="C153" s="316" t="s">
        <v>629</v>
      </c>
      <c r="D153" s="266"/>
      <c r="E153" s="266"/>
      <c r="F153" s="317" t="s">
        <v>681</v>
      </c>
      <c r="G153" s="266"/>
      <c r="H153" s="316" t="s">
        <v>742</v>
      </c>
      <c r="I153" s="316" t="s">
        <v>683</v>
      </c>
      <c r="J153" s="316" t="s">
        <v>732</v>
      </c>
      <c r="K153" s="312"/>
    </row>
    <row r="154" spans="2:11" s="1" customFormat="1" ht="15" customHeight="1">
      <c r="B154" s="289"/>
      <c r="C154" s="316" t="s">
        <v>686</v>
      </c>
      <c r="D154" s="266"/>
      <c r="E154" s="266"/>
      <c r="F154" s="317" t="s">
        <v>687</v>
      </c>
      <c r="G154" s="266"/>
      <c r="H154" s="316" t="s">
        <v>721</v>
      </c>
      <c r="I154" s="316" t="s">
        <v>683</v>
      </c>
      <c r="J154" s="316">
        <v>50</v>
      </c>
      <c r="K154" s="312"/>
    </row>
    <row r="155" spans="2:11" s="1" customFormat="1" ht="15" customHeight="1">
      <c r="B155" s="289"/>
      <c r="C155" s="316" t="s">
        <v>689</v>
      </c>
      <c r="D155" s="266"/>
      <c r="E155" s="266"/>
      <c r="F155" s="317" t="s">
        <v>681</v>
      </c>
      <c r="G155" s="266"/>
      <c r="H155" s="316" t="s">
        <v>721</v>
      </c>
      <c r="I155" s="316" t="s">
        <v>691</v>
      </c>
      <c r="J155" s="316"/>
      <c r="K155" s="312"/>
    </row>
    <row r="156" spans="2:11" s="1" customFormat="1" ht="15" customHeight="1">
      <c r="B156" s="289"/>
      <c r="C156" s="316" t="s">
        <v>700</v>
      </c>
      <c r="D156" s="266"/>
      <c r="E156" s="266"/>
      <c r="F156" s="317" t="s">
        <v>687</v>
      </c>
      <c r="G156" s="266"/>
      <c r="H156" s="316" t="s">
        <v>721</v>
      </c>
      <c r="I156" s="316" t="s">
        <v>683</v>
      </c>
      <c r="J156" s="316">
        <v>50</v>
      </c>
      <c r="K156" s="312"/>
    </row>
    <row r="157" spans="2:11" s="1" customFormat="1" ht="15" customHeight="1">
      <c r="B157" s="289"/>
      <c r="C157" s="316" t="s">
        <v>708</v>
      </c>
      <c r="D157" s="266"/>
      <c r="E157" s="266"/>
      <c r="F157" s="317" t="s">
        <v>687</v>
      </c>
      <c r="G157" s="266"/>
      <c r="H157" s="316" t="s">
        <v>721</v>
      </c>
      <c r="I157" s="316" t="s">
        <v>683</v>
      </c>
      <c r="J157" s="316">
        <v>50</v>
      </c>
      <c r="K157" s="312"/>
    </row>
    <row r="158" spans="2:11" s="1" customFormat="1" ht="15" customHeight="1">
      <c r="B158" s="289"/>
      <c r="C158" s="316" t="s">
        <v>706</v>
      </c>
      <c r="D158" s="266"/>
      <c r="E158" s="266"/>
      <c r="F158" s="317" t="s">
        <v>687</v>
      </c>
      <c r="G158" s="266"/>
      <c r="H158" s="316" t="s">
        <v>721</v>
      </c>
      <c r="I158" s="316" t="s">
        <v>683</v>
      </c>
      <c r="J158" s="316">
        <v>50</v>
      </c>
      <c r="K158" s="312"/>
    </row>
    <row r="159" spans="2:11" s="1" customFormat="1" ht="15" customHeight="1">
      <c r="B159" s="289"/>
      <c r="C159" s="316" t="s">
        <v>90</v>
      </c>
      <c r="D159" s="266"/>
      <c r="E159" s="266"/>
      <c r="F159" s="317" t="s">
        <v>681</v>
      </c>
      <c r="G159" s="266"/>
      <c r="H159" s="316" t="s">
        <v>743</v>
      </c>
      <c r="I159" s="316" t="s">
        <v>683</v>
      </c>
      <c r="J159" s="316" t="s">
        <v>744</v>
      </c>
      <c r="K159" s="312"/>
    </row>
    <row r="160" spans="2:11" s="1" customFormat="1" ht="15" customHeight="1">
      <c r="B160" s="289"/>
      <c r="C160" s="316" t="s">
        <v>745</v>
      </c>
      <c r="D160" s="266"/>
      <c r="E160" s="266"/>
      <c r="F160" s="317" t="s">
        <v>681</v>
      </c>
      <c r="G160" s="266"/>
      <c r="H160" s="316" t="s">
        <v>746</v>
      </c>
      <c r="I160" s="316" t="s">
        <v>716</v>
      </c>
      <c r="J160" s="316"/>
      <c r="K160" s="312"/>
    </row>
    <row r="161" spans="2:11" s="1" customFormat="1" ht="15" customHeight="1">
      <c r="B161" s="318"/>
      <c r="C161" s="298"/>
      <c r="D161" s="298"/>
      <c r="E161" s="298"/>
      <c r="F161" s="298"/>
      <c r="G161" s="298"/>
      <c r="H161" s="298"/>
      <c r="I161" s="298"/>
      <c r="J161" s="298"/>
      <c r="K161" s="319"/>
    </row>
    <row r="162" spans="2:11" s="1" customFormat="1" ht="18.75" customHeight="1">
      <c r="B162" s="300"/>
      <c r="C162" s="310"/>
      <c r="D162" s="310"/>
      <c r="E162" s="310"/>
      <c r="F162" s="320"/>
      <c r="G162" s="310"/>
      <c r="H162" s="310"/>
      <c r="I162" s="310"/>
      <c r="J162" s="310"/>
      <c r="K162" s="300"/>
    </row>
    <row r="163" spans="2:11" s="1" customFormat="1" ht="18.75" customHeight="1">
      <c r="B163" s="273"/>
      <c r="C163" s="273"/>
      <c r="D163" s="273"/>
      <c r="E163" s="273"/>
      <c r="F163" s="273"/>
      <c r="G163" s="273"/>
      <c r="H163" s="273"/>
      <c r="I163" s="273"/>
      <c r="J163" s="273"/>
      <c r="K163" s="273"/>
    </row>
    <row r="164" spans="2:11" s="1" customFormat="1" ht="7.5" customHeight="1">
      <c r="B164" s="255"/>
      <c r="C164" s="256"/>
      <c r="D164" s="256"/>
      <c r="E164" s="256"/>
      <c r="F164" s="256"/>
      <c r="G164" s="256"/>
      <c r="H164" s="256"/>
      <c r="I164" s="256"/>
      <c r="J164" s="256"/>
      <c r="K164" s="257"/>
    </row>
    <row r="165" spans="2:11" s="1" customFormat="1" ht="45" customHeight="1">
      <c r="B165" s="258"/>
      <c r="C165" s="386" t="s">
        <v>747</v>
      </c>
      <c r="D165" s="386"/>
      <c r="E165" s="386"/>
      <c r="F165" s="386"/>
      <c r="G165" s="386"/>
      <c r="H165" s="386"/>
      <c r="I165" s="386"/>
      <c r="J165" s="386"/>
      <c r="K165" s="259"/>
    </row>
    <row r="166" spans="2:11" s="1" customFormat="1" ht="17.25" customHeight="1">
      <c r="B166" s="258"/>
      <c r="C166" s="279" t="s">
        <v>675</v>
      </c>
      <c r="D166" s="279"/>
      <c r="E166" s="279"/>
      <c r="F166" s="279" t="s">
        <v>676</v>
      </c>
      <c r="G166" s="321"/>
      <c r="H166" s="322" t="s">
        <v>54</v>
      </c>
      <c r="I166" s="322" t="s">
        <v>57</v>
      </c>
      <c r="J166" s="279" t="s">
        <v>677</v>
      </c>
      <c r="K166" s="259"/>
    </row>
    <row r="167" spans="2:11" s="1" customFormat="1" ht="17.25" customHeight="1">
      <c r="B167" s="260"/>
      <c r="C167" s="281" t="s">
        <v>678</v>
      </c>
      <c r="D167" s="281"/>
      <c r="E167" s="281"/>
      <c r="F167" s="282" t="s">
        <v>679</v>
      </c>
      <c r="G167" s="323"/>
      <c r="H167" s="324"/>
      <c r="I167" s="324"/>
      <c r="J167" s="281" t="s">
        <v>680</v>
      </c>
      <c r="K167" s="261"/>
    </row>
    <row r="168" spans="2:11" s="1" customFormat="1" ht="5.25" customHeight="1">
      <c r="B168" s="289"/>
      <c r="C168" s="284"/>
      <c r="D168" s="284"/>
      <c r="E168" s="284"/>
      <c r="F168" s="284"/>
      <c r="G168" s="285"/>
      <c r="H168" s="284"/>
      <c r="I168" s="284"/>
      <c r="J168" s="284"/>
      <c r="K168" s="312"/>
    </row>
    <row r="169" spans="2:11" s="1" customFormat="1" ht="15" customHeight="1">
      <c r="B169" s="289"/>
      <c r="C169" s="266" t="s">
        <v>684</v>
      </c>
      <c r="D169" s="266"/>
      <c r="E169" s="266"/>
      <c r="F169" s="287" t="s">
        <v>681</v>
      </c>
      <c r="G169" s="266"/>
      <c r="H169" s="266" t="s">
        <v>721</v>
      </c>
      <c r="I169" s="266" t="s">
        <v>683</v>
      </c>
      <c r="J169" s="266">
        <v>120</v>
      </c>
      <c r="K169" s="312"/>
    </row>
    <row r="170" spans="2:11" s="1" customFormat="1" ht="15" customHeight="1">
      <c r="B170" s="289"/>
      <c r="C170" s="266" t="s">
        <v>730</v>
      </c>
      <c r="D170" s="266"/>
      <c r="E170" s="266"/>
      <c r="F170" s="287" t="s">
        <v>681</v>
      </c>
      <c r="G170" s="266"/>
      <c r="H170" s="266" t="s">
        <v>731</v>
      </c>
      <c r="I170" s="266" t="s">
        <v>683</v>
      </c>
      <c r="J170" s="266" t="s">
        <v>732</v>
      </c>
      <c r="K170" s="312"/>
    </row>
    <row r="171" spans="2:11" s="1" customFormat="1" ht="15" customHeight="1">
      <c r="B171" s="289"/>
      <c r="C171" s="266" t="s">
        <v>629</v>
      </c>
      <c r="D171" s="266"/>
      <c r="E171" s="266"/>
      <c r="F171" s="287" t="s">
        <v>681</v>
      </c>
      <c r="G171" s="266"/>
      <c r="H171" s="266" t="s">
        <v>748</v>
      </c>
      <c r="I171" s="266" t="s">
        <v>683</v>
      </c>
      <c r="J171" s="266" t="s">
        <v>732</v>
      </c>
      <c r="K171" s="312"/>
    </row>
    <row r="172" spans="2:11" s="1" customFormat="1" ht="15" customHeight="1">
      <c r="B172" s="289"/>
      <c r="C172" s="266" t="s">
        <v>686</v>
      </c>
      <c r="D172" s="266"/>
      <c r="E172" s="266"/>
      <c r="F172" s="287" t="s">
        <v>687</v>
      </c>
      <c r="G172" s="266"/>
      <c r="H172" s="266" t="s">
        <v>748</v>
      </c>
      <c r="I172" s="266" t="s">
        <v>683</v>
      </c>
      <c r="J172" s="266">
        <v>50</v>
      </c>
      <c r="K172" s="312"/>
    </row>
    <row r="173" spans="2:11" s="1" customFormat="1" ht="15" customHeight="1">
      <c r="B173" s="289"/>
      <c r="C173" s="266" t="s">
        <v>689</v>
      </c>
      <c r="D173" s="266"/>
      <c r="E173" s="266"/>
      <c r="F173" s="287" t="s">
        <v>681</v>
      </c>
      <c r="G173" s="266"/>
      <c r="H173" s="266" t="s">
        <v>748</v>
      </c>
      <c r="I173" s="266" t="s">
        <v>691</v>
      </c>
      <c r="J173" s="266"/>
      <c r="K173" s="312"/>
    </row>
    <row r="174" spans="2:11" s="1" customFormat="1" ht="15" customHeight="1">
      <c r="B174" s="289"/>
      <c r="C174" s="266" t="s">
        <v>700</v>
      </c>
      <c r="D174" s="266"/>
      <c r="E174" s="266"/>
      <c r="F174" s="287" t="s">
        <v>687</v>
      </c>
      <c r="G174" s="266"/>
      <c r="H174" s="266" t="s">
        <v>748</v>
      </c>
      <c r="I174" s="266" t="s">
        <v>683</v>
      </c>
      <c r="J174" s="266">
        <v>50</v>
      </c>
      <c r="K174" s="312"/>
    </row>
    <row r="175" spans="2:11" s="1" customFormat="1" ht="15" customHeight="1">
      <c r="B175" s="289"/>
      <c r="C175" s="266" t="s">
        <v>708</v>
      </c>
      <c r="D175" s="266"/>
      <c r="E175" s="266"/>
      <c r="F175" s="287" t="s">
        <v>687</v>
      </c>
      <c r="G175" s="266"/>
      <c r="H175" s="266" t="s">
        <v>748</v>
      </c>
      <c r="I175" s="266" t="s">
        <v>683</v>
      </c>
      <c r="J175" s="266">
        <v>50</v>
      </c>
      <c r="K175" s="312"/>
    </row>
    <row r="176" spans="2:11" s="1" customFormat="1" ht="15" customHeight="1">
      <c r="B176" s="289"/>
      <c r="C176" s="266" t="s">
        <v>706</v>
      </c>
      <c r="D176" s="266"/>
      <c r="E176" s="266"/>
      <c r="F176" s="287" t="s">
        <v>687</v>
      </c>
      <c r="G176" s="266"/>
      <c r="H176" s="266" t="s">
        <v>748</v>
      </c>
      <c r="I176" s="266" t="s">
        <v>683</v>
      </c>
      <c r="J176" s="266">
        <v>50</v>
      </c>
      <c r="K176" s="312"/>
    </row>
    <row r="177" spans="2:11" s="1" customFormat="1" ht="15" customHeight="1">
      <c r="B177" s="289"/>
      <c r="C177" s="266" t="s">
        <v>105</v>
      </c>
      <c r="D177" s="266"/>
      <c r="E177" s="266"/>
      <c r="F177" s="287" t="s">
        <v>681</v>
      </c>
      <c r="G177" s="266"/>
      <c r="H177" s="266" t="s">
        <v>749</v>
      </c>
      <c r="I177" s="266" t="s">
        <v>750</v>
      </c>
      <c r="J177" s="266"/>
      <c r="K177" s="312"/>
    </row>
    <row r="178" spans="2:11" s="1" customFormat="1" ht="15" customHeight="1">
      <c r="B178" s="289"/>
      <c r="C178" s="266" t="s">
        <v>57</v>
      </c>
      <c r="D178" s="266"/>
      <c r="E178" s="266"/>
      <c r="F178" s="287" t="s">
        <v>681</v>
      </c>
      <c r="G178" s="266"/>
      <c r="H178" s="266" t="s">
        <v>751</v>
      </c>
      <c r="I178" s="266" t="s">
        <v>752</v>
      </c>
      <c r="J178" s="266">
        <v>1</v>
      </c>
      <c r="K178" s="312"/>
    </row>
    <row r="179" spans="2:11" s="1" customFormat="1" ht="15" customHeight="1">
      <c r="B179" s="289"/>
      <c r="C179" s="266" t="s">
        <v>53</v>
      </c>
      <c r="D179" s="266"/>
      <c r="E179" s="266"/>
      <c r="F179" s="287" t="s">
        <v>681</v>
      </c>
      <c r="G179" s="266"/>
      <c r="H179" s="266" t="s">
        <v>753</v>
      </c>
      <c r="I179" s="266" t="s">
        <v>683</v>
      </c>
      <c r="J179" s="266">
        <v>20</v>
      </c>
      <c r="K179" s="312"/>
    </row>
    <row r="180" spans="2:11" s="1" customFormat="1" ht="15" customHeight="1">
      <c r="B180" s="289"/>
      <c r="C180" s="266" t="s">
        <v>54</v>
      </c>
      <c r="D180" s="266"/>
      <c r="E180" s="266"/>
      <c r="F180" s="287" t="s">
        <v>681</v>
      </c>
      <c r="G180" s="266"/>
      <c r="H180" s="266" t="s">
        <v>754</v>
      </c>
      <c r="I180" s="266" t="s">
        <v>683</v>
      </c>
      <c r="J180" s="266">
        <v>255</v>
      </c>
      <c r="K180" s="312"/>
    </row>
    <row r="181" spans="2:11" s="1" customFormat="1" ht="15" customHeight="1">
      <c r="B181" s="289"/>
      <c r="C181" s="266" t="s">
        <v>106</v>
      </c>
      <c r="D181" s="266"/>
      <c r="E181" s="266"/>
      <c r="F181" s="287" t="s">
        <v>681</v>
      </c>
      <c r="G181" s="266"/>
      <c r="H181" s="266" t="s">
        <v>645</v>
      </c>
      <c r="I181" s="266" t="s">
        <v>683</v>
      </c>
      <c r="J181" s="266">
        <v>10</v>
      </c>
      <c r="K181" s="312"/>
    </row>
    <row r="182" spans="2:11" s="1" customFormat="1" ht="15" customHeight="1">
      <c r="B182" s="289"/>
      <c r="C182" s="266" t="s">
        <v>107</v>
      </c>
      <c r="D182" s="266"/>
      <c r="E182" s="266"/>
      <c r="F182" s="287" t="s">
        <v>681</v>
      </c>
      <c r="G182" s="266"/>
      <c r="H182" s="266" t="s">
        <v>755</v>
      </c>
      <c r="I182" s="266" t="s">
        <v>716</v>
      </c>
      <c r="J182" s="266"/>
      <c r="K182" s="312"/>
    </row>
    <row r="183" spans="2:11" s="1" customFormat="1" ht="15" customHeight="1">
      <c r="B183" s="289"/>
      <c r="C183" s="266" t="s">
        <v>756</v>
      </c>
      <c r="D183" s="266"/>
      <c r="E183" s="266"/>
      <c r="F183" s="287" t="s">
        <v>681</v>
      </c>
      <c r="G183" s="266"/>
      <c r="H183" s="266" t="s">
        <v>757</v>
      </c>
      <c r="I183" s="266" t="s">
        <v>716</v>
      </c>
      <c r="J183" s="266"/>
      <c r="K183" s="312"/>
    </row>
    <row r="184" spans="2:11" s="1" customFormat="1" ht="15" customHeight="1">
      <c r="B184" s="289"/>
      <c r="C184" s="266" t="s">
        <v>745</v>
      </c>
      <c r="D184" s="266"/>
      <c r="E184" s="266"/>
      <c r="F184" s="287" t="s">
        <v>681</v>
      </c>
      <c r="G184" s="266"/>
      <c r="H184" s="266" t="s">
        <v>758</v>
      </c>
      <c r="I184" s="266" t="s">
        <v>716</v>
      </c>
      <c r="J184" s="266"/>
      <c r="K184" s="312"/>
    </row>
    <row r="185" spans="2:11" s="1" customFormat="1" ht="15" customHeight="1">
      <c r="B185" s="289"/>
      <c r="C185" s="266" t="s">
        <v>109</v>
      </c>
      <c r="D185" s="266"/>
      <c r="E185" s="266"/>
      <c r="F185" s="287" t="s">
        <v>687</v>
      </c>
      <c r="G185" s="266"/>
      <c r="H185" s="266" t="s">
        <v>759</v>
      </c>
      <c r="I185" s="266" t="s">
        <v>683</v>
      </c>
      <c r="J185" s="266">
        <v>50</v>
      </c>
      <c r="K185" s="312"/>
    </row>
    <row r="186" spans="2:11" s="1" customFormat="1" ht="15" customHeight="1">
      <c r="B186" s="289"/>
      <c r="C186" s="266" t="s">
        <v>760</v>
      </c>
      <c r="D186" s="266"/>
      <c r="E186" s="266"/>
      <c r="F186" s="287" t="s">
        <v>687</v>
      </c>
      <c r="G186" s="266"/>
      <c r="H186" s="266" t="s">
        <v>761</v>
      </c>
      <c r="I186" s="266" t="s">
        <v>762</v>
      </c>
      <c r="J186" s="266"/>
      <c r="K186" s="312"/>
    </row>
    <row r="187" spans="2:11" s="1" customFormat="1" ht="15" customHeight="1">
      <c r="B187" s="289"/>
      <c r="C187" s="266" t="s">
        <v>763</v>
      </c>
      <c r="D187" s="266"/>
      <c r="E187" s="266"/>
      <c r="F187" s="287" t="s">
        <v>687</v>
      </c>
      <c r="G187" s="266"/>
      <c r="H187" s="266" t="s">
        <v>764</v>
      </c>
      <c r="I187" s="266" t="s">
        <v>762</v>
      </c>
      <c r="J187" s="266"/>
      <c r="K187" s="312"/>
    </row>
    <row r="188" spans="2:11" s="1" customFormat="1" ht="15" customHeight="1">
      <c r="B188" s="289"/>
      <c r="C188" s="266" t="s">
        <v>765</v>
      </c>
      <c r="D188" s="266"/>
      <c r="E188" s="266"/>
      <c r="F188" s="287" t="s">
        <v>687</v>
      </c>
      <c r="G188" s="266"/>
      <c r="H188" s="266" t="s">
        <v>766</v>
      </c>
      <c r="I188" s="266" t="s">
        <v>762</v>
      </c>
      <c r="J188" s="266"/>
      <c r="K188" s="312"/>
    </row>
    <row r="189" spans="2:11" s="1" customFormat="1" ht="15" customHeight="1">
      <c r="B189" s="289"/>
      <c r="C189" s="325" t="s">
        <v>767</v>
      </c>
      <c r="D189" s="266"/>
      <c r="E189" s="266"/>
      <c r="F189" s="287" t="s">
        <v>687</v>
      </c>
      <c r="G189" s="266"/>
      <c r="H189" s="266" t="s">
        <v>768</v>
      </c>
      <c r="I189" s="266" t="s">
        <v>769</v>
      </c>
      <c r="J189" s="326" t="s">
        <v>770</v>
      </c>
      <c r="K189" s="312"/>
    </row>
    <row r="190" spans="2:11" s="1" customFormat="1" ht="15" customHeight="1">
      <c r="B190" s="289"/>
      <c r="C190" s="325" t="s">
        <v>42</v>
      </c>
      <c r="D190" s="266"/>
      <c r="E190" s="266"/>
      <c r="F190" s="287" t="s">
        <v>681</v>
      </c>
      <c r="G190" s="266"/>
      <c r="H190" s="263" t="s">
        <v>771</v>
      </c>
      <c r="I190" s="266" t="s">
        <v>772</v>
      </c>
      <c r="J190" s="266"/>
      <c r="K190" s="312"/>
    </row>
    <row r="191" spans="2:11" s="1" customFormat="1" ht="15" customHeight="1">
      <c r="B191" s="289"/>
      <c r="C191" s="325" t="s">
        <v>773</v>
      </c>
      <c r="D191" s="266"/>
      <c r="E191" s="266"/>
      <c r="F191" s="287" t="s">
        <v>681</v>
      </c>
      <c r="G191" s="266"/>
      <c r="H191" s="266" t="s">
        <v>774</v>
      </c>
      <c r="I191" s="266" t="s">
        <v>716</v>
      </c>
      <c r="J191" s="266"/>
      <c r="K191" s="312"/>
    </row>
    <row r="192" spans="2:11" s="1" customFormat="1" ht="15" customHeight="1">
      <c r="B192" s="289"/>
      <c r="C192" s="325" t="s">
        <v>775</v>
      </c>
      <c r="D192" s="266"/>
      <c r="E192" s="266"/>
      <c r="F192" s="287" t="s">
        <v>681</v>
      </c>
      <c r="G192" s="266"/>
      <c r="H192" s="266" t="s">
        <v>776</v>
      </c>
      <c r="I192" s="266" t="s">
        <v>716</v>
      </c>
      <c r="J192" s="266"/>
      <c r="K192" s="312"/>
    </row>
    <row r="193" spans="2:11" s="1" customFormat="1" ht="15" customHeight="1">
      <c r="B193" s="289"/>
      <c r="C193" s="325" t="s">
        <v>777</v>
      </c>
      <c r="D193" s="266"/>
      <c r="E193" s="266"/>
      <c r="F193" s="287" t="s">
        <v>687</v>
      </c>
      <c r="G193" s="266"/>
      <c r="H193" s="266" t="s">
        <v>778</v>
      </c>
      <c r="I193" s="266" t="s">
        <v>716</v>
      </c>
      <c r="J193" s="266"/>
      <c r="K193" s="312"/>
    </row>
    <row r="194" spans="2:11" s="1" customFormat="1" ht="15" customHeight="1">
      <c r="B194" s="318"/>
      <c r="C194" s="327"/>
      <c r="D194" s="298"/>
      <c r="E194" s="298"/>
      <c r="F194" s="298"/>
      <c r="G194" s="298"/>
      <c r="H194" s="298"/>
      <c r="I194" s="298"/>
      <c r="J194" s="298"/>
      <c r="K194" s="319"/>
    </row>
    <row r="195" spans="2:11" s="1" customFormat="1" ht="18.75" customHeight="1">
      <c r="B195" s="300"/>
      <c r="C195" s="310"/>
      <c r="D195" s="310"/>
      <c r="E195" s="310"/>
      <c r="F195" s="320"/>
      <c r="G195" s="310"/>
      <c r="H195" s="310"/>
      <c r="I195" s="310"/>
      <c r="J195" s="310"/>
      <c r="K195" s="300"/>
    </row>
    <row r="196" spans="2:11" s="1" customFormat="1" ht="18.75" customHeight="1">
      <c r="B196" s="300"/>
      <c r="C196" s="310"/>
      <c r="D196" s="310"/>
      <c r="E196" s="310"/>
      <c r="F196" s="320"/>
      <c r="G196" s="310"/>
      <c r="H196" s="310"/>
      <c r="I196" s="310"/>
      <c r="J196" s="310"/>
      <c r="K196" s="300"/>
    </row>
    <row r="197" spans="2:11" s="1" customFormat="1" ht="18.75" customHeight="1">
      <c r="B197" s="273"/>
      <c r="C197" s="273"/>
      <c r="D197" s="273"/>
      <c r="E197" s="273"/>
      <c r="F197" s="273"/>
      <c r="G197" s="273"/>
      <c r="H197" s="273"/>
      <c r="I197" s="273"/>
      <c r="J197" s="273"/>
      <c r="K197" s="273"/>
    </row>
    <row r="198" spans="2:11" s="1" customFormat="1" ht="12">
      <c r="B198" s="255"/>
      <c r="C198" s="256"/>
      <c r="D198" s="256"/>
      <c r="E198" s="256"/>
      <c r="F198" s="256"/>
      <c r="G198" s="256"/>
      <c r="H198" s="256"/>
      <c r="I198" s="256"/>
      <c r="J198" s="256"/>
      <c r="K198" s="257"/>
    </row>
    <row r="199" spans="2:11" s="1" customFormat="1" ht="22.2">
      <c r="B199" s="258"/>
      <c r="C199" s="386" t="s">
        <v>779</v>
      </c>
      <c r="D199" s="386"/>
      <c r="E199" s="386"/>
      <c r="F199" s="386"/>
      <c r="G199" s="386"/>
      <c r="H199" s="386"/>
      <c r="I199" s="386"/>
      <c r="J199" s="386"/>
      <c r="K199" s="259"/>
    </row>
    <row r="200" spans="2:11" s="1" customFormat="1" ht="25.5" customHeight="1">
      <c r="B200" s="258"/>
      <c r="C200" s="328" t="s">
        <v>780</v>
      </c>
      <c r="D200" s="328"/>
      <c r="E200" s="328"/>
      <c r="F200" s="328" t="s">
        <v>781</v>
      </c>
      <c r="G200" s="329"/>
      <c r="H200" s="387" t="s">
        <v>782</v>
      </c>
      <c r="I200" s="387"/>
      <c r="J200" s="387"/>
      <c r="K200" s="259"/>
    </row>
    <row r="201" spans="2:11" s="1" customFormat="1" ht="5.25" customHeight="1">
      <c r="B201" s="289"/>
      <c r="C201" s="284"/>
      <c r="D201" s="284"/>
      <c r="E201" s="284"/>
      <c r="F201" s="284"/>
      <c r="G201" s="310"/>
      <c r="H201" s="284"/>
      <c r="I201" s="284"/>
      <c r="J201" s="284"/>
      <c r="K201" s="312"/>
    </row>
    <row r="202" spans="2:11" s="1" customFormat="1" ht="15" customHeight="1">
      <c r="B202" s="289"/>
      <c r="C202" s="266" t="s">
        <v>772</v>
      </c>
      <c r="D202" s="266"/>
      <c r="E202" s="266"/>
      <c r="F202" s="287" t="s">
        <v>43</v>
      </c>
      <c r="G202" s="266"/>
      <c r="H202" s="388" t="s">
        <v>783</v>
      </c>
      <c r="I202" s="388"/>
      <c r="J202" s="388"/>
      <c r="K202" s="312"/>
    </row>
    <row r="203" spans="2:11" s="1" customFormat="1" ht="15" customHeight="1">
      <c r="B203" s="289"/>
      <c r="C203" s="266"/>
      <c r="D203" s="266"/>
      <c r="E203" s="266"/>
      <c r="F203" s="287" t="s">
        <v>44</v>
      </c>
      <c r="G203" s="266"/>
      <c r="H203" s="388" t="s">
        <v>784</v>
      </c>
      <c r="I203" s="388"/>
      <c r="J203" s="388"/>
      <c r="K203" s="312"/>
    </row>
    <row r="204" spans="2:11" s="1" customFormat="1" ht="15" customHeight="1">
      <c r="B204" s="289"/>
      <c r="C204" s="266"/>
      <c r="D204" s="266"/>
      <c r="E204" s="266"/>
      <c r="F204" s="287" t="s">
        <v>47</v>
      </c>
      <c r="G204" s="266"/>
      <c r="H204" s="388" t="s">
        <v>785</v>
      </c>
      <c r="I204" s="388"/>
      <c r="J204" s="388"/>
      <c r="K204" s="312"/>
    </row>
    <row r="205" spans="2:11" s="1" customFormat="1" ht="15" customHeight="1">
      <c r="B205" s="289"/>
      <c r="C205" s="266"/>
      <c r="D205" s="266"/>
      <c r="E205" s="266"/>
      <c r="F205" s="287" t="s">
        <v>45</v>
      </c>
      <c r="G205" s="266"/>
      <c r="H205" s="388" t="s">
        <v>786</v>
      </c>
      <c r="I205" s="388"/>
      <c r="J205" s="388"/>
      <c r="K205" s="312"/>
    </row>
    <row r="206" spans="2:11" s="1" customFormat="1" ht="15" customHeight="1">
      <c r="B206" s="289"/>
      <c r="C206" s="266"/>
      <c r="D206" s="266"/>
      <c r="E206" s="266"/>
      <c r="F206" s="287" t="s">
        <v>46</v>
      </c>
      <c r="G206" s="266"/>
      <c r="H206" s="388" t="s">
        <v>787</v>
      </c>
      <c r="I206" s="388"/>
      <c r="J206" s="388"/>
      <c r="K206" s="312"/>
    </row>
    <row r="207" spans="2:11" s="1" customFormat="1" ht="15" customHeight="1">
      <c r="B207" s="289"/>
      <c r="C207" s="266"/>
      <c r="D207" s="266"/>
      <c r="E207" s="266"/>
      <c r="F207" s="287"/>
      <c r="G207" s="266"/>
      <c r="H207" s="266"/>
      <c r="I207" s="266"/>
      <c r="J207" s="266"/>
      <c r="K207" s="312"/>
    </row>
    <row r="208" spans="2:11" s="1" customFormat="1" ht="15" customHeight="1">
      <c r="B208" s="289"/>
      <c r="C208" s="266" t="s">
        <v>728</v>
      </c>
      <c r="D208" s="266"/>
      <c r="E208" s="266"/>
      <c r="F208" s="287" t="s">
        <v>79</v>
      </c>
      <c r="G208" s="266"/>
      <c r="H208" s="388" t="s">
        <v>788</v>
      </c>
      <c r="I208" s="388"/>
      <c r="J208" s="388"/>
      <c r="K208" s="312"/>
    </row>
    <row r="209" spans="2:11" s="1" customFormat="1" ht="15" customHeight="1">
      <c r="B209" s="289"/>
      <c r="C209" s="266"/>
      <c r="D209" s="266"/>
      <c r="E209" s="266"/>
      <c r="F209" s="287" t="s">
        <v>625</v>
      </c>
      <c r="G209" s="266"/>
      <c r="H209" s="388" t="s">
        <v>626</v>
      </c>
      <c r="I209" s="388"/>
      <c r="J209" s="388"/>
      <c r="K209" s="312"/>
    </row>
    <row r="210" spans="2:11" s="1" customFormat="1" ht="15" customHeight="1">
      <c r="B210" s="289"/>
      <c r="C210" s="266"/>
      <c r="D210" s="266"/>
      <c r="E210" s="266"/>
      <c r="F210" s="287" t="s">
        <v>623</v>
      </c>
      <c r="G210" s="266"/>
      <c r="H210" s="388" t="s">
        <v>789</v>
      </c>
      <c r="I210" s="388"/>
      <c r="J210" s="388"/>
      <c r="K210" s="312"/>
    </row>
    <row r="211" spans="2:11" s="1" customFormat="1" ht="15" customHeight="1">
      <c r="B211" s="330"/>
      <c r="C211" s="266"/>
      <c r="D211" s="266"/>
      <c r="E211" s="266"/>
      <c r="F211" s="287" t="s">
        <v>83</v>
      </c>
      <c r="G211" s="325"/>
      <c r="H211" s="389" t="s">
        <v>84</v>
      </c>
      <c r="I211" s="389"/>
      <c r="J211" s="389"/>
      <c r="K211" s="331"/>
    </row>
    <row r="212" spans="2:11" s="1" customFormat="1" ht="15" customHeight="1">
      <c r="B212" s="330"/>
      <c r="C212" s="266"/>
      <c r="D212" s="266"/>
      <c r="E212" s="266"/>
      <c r="F212" s="287" t="s">
        <v>627</v>
      </c>
      <c r="G212" s="325"/>
      <c r="H212" s="389" t="s">
        <v>790</v>
      </c>
      <c r="I212" s="389"/>
      <c r="J212" s="389"/>
      <c r="K212" s="331"/>
    </row>
    <row r="213" spans="2:11" s="1" customFormat="1" ht="15" customHeight="1">
      <c r="B213" s="330"/>
      <c r="C213" s="266"/>
      <c r="D213" s="266"/>
      <c r="E213" s="266"/>
      <c r="F213" s="287"/>
      <c r="G213" s="325"/>
      <c r="H213" s="316"/>
      <c r="I213" s="316"/>
      <c r="J213" s="316"/>
      <c r="K213" s="331"/>
    </row>
    <row r="214" spans="2:11" s="1" customFormat="1" ht="15" customHeight="1">
      <c r="B214" s="330"/>
      <c r="C214" s="266" t="s">
        <v>752</v>
      </c>
      <c r="D214" s="266"/>
      <c r="E214" s="266"/>
      <c r="F214" s="287">
        <v>1</v>
      </c>
      <c r="G214" s="325"/>
      <c r="H214" s="389" t="s">
        <v>791</v>
      </c>
      <c r="I214" s="389"/>
      <c r="J214" s="389"/>
      <c r="K214" s="331"/>
    </row>
    <row r="215" spans="2:11" s="1" customFormat="1" ht="15" customHeight="1">
      <c r="B215" s="330"/>
      <c r="C215" s="266"/>
      <c r="D215" s="266"/>
      <c r="E215" s="266"/>
      <c r="F215" s="287">
        <v>2</v>
      </c>
      <c r="G215" s="325"/>
      <c r="H215" s="389" t="s">
        <v>792</v>
      </c>
      <c r="I215" s="389"/>
      <c r="J215" s="389"/>
      <c r="K215" s="331"/>
    </row>
    <row r="216" spans="2:11" s="1" customFormat="1" ht="15" customHeight="1">
      <c r="B216" s="330"/>
      <c r="C216" s="266"/>
      <c r="D216" s="266"/>
      <c r="E216" s="266"/>
      <c r="F216" s="287">
        <v>3</v>
      </c>
      <c r="G216" s="325"/>
      <c r="H216" s="389" t="s">
        <v>793</v>
      </c>
      <c r="I216" s="389"/>
      <c r="J216" s="389"/>
      <c r="K216" s="331"/>
    </row>
    <row r="217" spans="2:11" s="1" customFormat="1" ht="15" customHeight="1">
      <c r="B217" s="330"/>
      <c r="C217" s="266"/>
      <c r="D217" s="266"/>
      <c r="E217" s="266"/>
      <c r="F217" s="287">
        <v>4</v>
      </c>
      <c r="G217" s="325"/>
      <c r="H217" s="389" t="s">
        <v>794</v>
      </c>
      <c r="I217" s="389"/>
      <c r="J217" s="389"/>
      <c r="K217" s="331"/>
    </row>
    <row r="218" spans="2:11" s="1" customFormat="1" ht="12.75" customHeight="1">
      <c r="B218" s="332"/>
      <c r="C218" s="333"/>
      <c r="D218" s="333"/>
      <c r="E218" s="333"/>
      <c r="F218" s="333"/>
      <c r="G218" s="333"/>
      <c r="H218" s="333"/>
      <c r="I218" s="333"/>
      <c r="J218" s="333"/>
      <c r="K218" s="334"/>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8</vt:i4>
      </vt:variant>
    </vt:vector>
  </HeadingPairs>
  <TitlesOfParts>
    <vt:vector size="13" baseType="lpstr">
      <vt:lpstr>Rekapitulace stavby</vt:lpstr>
      <vt:lpstr>VOP k ceně díla</vt:lpstr>
      <vt:lpstr>SO 100 - Chodník + vjezdy</vt:lpstr>
      <vt:lpstr>VON - Vedlejší a ostatní ...</vt:lpstr>
      <vt:lpstr>Pokyny pro vyplnění</vt:lpstr>
      <vt:lpstr>'Rekapitulace stavby'!Názvy_tisku</vt:lpstr>
      <vt:lpstr>'SO 100 - Chodník + vjezdy'!Názvy_tisku</vt:lpstr>
      <vt:lpstr>'VON - Vedlejší a ostatní ...'!Názvy_tisku</vt:lpstr>
      <vt:lpstr>'Pokyny pro vyplnění'!Oblast_tisku</vt:lpstr>
      <vt:lpstr>'Rekapitulace stavby'!Oblast_tisku</vt:lpstr>
      <vt:lpstr>'SO 100 - Chodník + vjezdy'!Oblast_tisku</vt:lpstr>
      <vt:lpstr>'VON - Vedlejší a ostatní ...'!Oblast_tisku</vt:lpstr>
      <vt:lpstr>'VOP k ceně díla'!Oblast_tisku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STAPO\Luděk</dc:creator>
  <cp:lastModifiedBy>Luděk</cp:lastModifiedBy>
  <dcterms:created xsi:type="dcterms:W3CDTF">2020-10-20T17:57:47Z</dcterms:created>
  <dcterms:modified xsi:type="dcterms:W3CDTF">2020-10-20T18:05:58Z</dcterms:modified>
</cp:coreProperties>
</file>